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omments/comment1.xml" ContentType="application/vnd.openxmlformats-officedocument.spreadsheetml.comments+xml"/>
  <Override PartName="/xl/worksheets/sheet5.xml" ContentType="application/vnd.openxmlformats-officedocument.spreadsheetml.worksheet+xml"/>
  <Override PartName="/xl/comments/comment2.xml" ContentType="application/vnd.openxmlformats-officedocument.spreadsheetml.comments+xml"/>
  <Override PartName="/xl/worksheets/sheet6.xml" ContentType="application/vnd.openxmlformats-officedocument.spreadsheetml.worksheet+xml"/>
  <Override PartName="/xl/comments/comment3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Kullanım" sheetId="1" state="visible" r:id="rId1"/>
    <sheet name="Ayarlar" sheetId="2" state="visible" r:id="rId2"/>
    <sheet name="Öğrenci Listesi" sheetId="3" state="visible" r:id="rId3"/>
    <sheet name="2. Sınıf" sheetId="4" state="visible" r:id="rId4"/>
    <sheet name="3. Sınıf" sheetId="5" state="visible" r:id="rId5"/>
    <sheet name="4. Sınıf" sheetId="6" state="visible" r:id="rId6"/>
  </sheets>
  <definedNames>
    <definedName name="_xlnm.Print_Titles" localSheetId="3">'2. Sınıf'!$5:$7</definedName>
    <definedName name="_xlnm.Print_Area" localSheetId="3">'2. Sınıf'!$A$1:$R$60</definedName>
    <definedName name="_xlnm.Print_Titles" localSheetId="4">'3. Sınıf'!$5:$7</definedName>
    <definedName name="_xlnm.Print_Area" localSheetId="4">'3. Sınıf'!$A$1:$R$60</definedName>
    <definedName name="_xlnm.Print_Titles" localSheetId="5">'4. Sınıf'!$5:$7</definedName>
    <definedName name="_xlnm.Print_Area" localSheetId="5">'4. Sınıf'!$A$1:$R$60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3">
    <font>
      <name val="Calibri"/>
      <family val="2"/>
      <color theme="1"/>
      <sz val="11"/>
      <scheme val="minor"/>
    </font>
    <font>
      <name val="Arial"/>
      <b val="1"/>
      <color rgb="001F4E79"/>
      <sz val="14"/>
    </font>
    <font>
      <name val="Arial"/>
      <i val="1"/>
      <color rgb="00595959"/>
      <sz val="10"/>
    </font>
    <font>
      <name val="Arial"/>
      <b val="1"/>
      <color rgb="00FFFFFF"/>
      <sz val="10"/>
    </font>
    <font>
      <name val="Arial"/>
      <b val="1"/>
      <sz val="10"/>
    </font>
    <font>
      <name val="Arial"/>
      <color rgb="000000FF"/>
      <sz val="10"/>
    </font>
    <font>
      <name val="Arial"/>
      <i val="1"/>
      <color rgb="00595959"/>
      <sz val="9"/>
    </font>
    <font>
      <name val="Arial"/>
      <b val="1"/>
      <color rgb="001F4E79"/>
      <sz val="13"/>
    </font>
    <font>
      <name val="Arial"/>
      <b val="1"/>
      <sz val="12"/>
    </font>
    <font>
      <name val="Arial"/>
      <b val="1"/>
      <sz val="9"/>
    </font>
    <font>
      <name val="Arial"/>
      <sz val="10"/>
    </font>
    <font>
      <name val="Arial"/>
      <sz val="11"/>
    </font>
    <font>
      <name val="Arial"/>
      <color rgb="00595959"/>
      <sz val="10"/>
    </font>
  </fonts>
  <fills count="9">
    <fill>
      <patternFill/>
    </fill>
    <fill>
      <patternFill patternType="gray125"/>
    </fill>
    <fill>
      <patternFill patternType="solid">
        <fgColor rgb="001F4E79"/>
        <bgColor rgb="001F4E79"/>
      </patternFill>
    </fill>
    <fill>
      <patternFill patternType="solid">
        <fgColor rgb="00FFF8D6"/>
        <bgColor rgb="00FFF8D6"/>
      </patternFill>
    </fill>
    <fill>
      <patternFill patternType="solid">
        <fgColor rgb="00D9E2F3"/>
        <bgColor rgb="00D9E2F3"/>
      </patternFill>
    </fill>
    <fill>
      <patternFill patternType="solid">
        <fgColor rgb="00F2F2F2"/>
        <bgColor rgb="00F2F2F2"/>
      </patternFill>
    </fill>
    <fill>
      <patternFill patternType="solid">
        <fgColor rgb="00E2EFDA"/>
        <bgColor rgb="00E2EFDA"/>
      </patternFill>
    </fill>
    <fill>
      <patternFill patternType="solid">
        <fgColor rgb="00FCE4D6"/>
        <bgColor rgb="00FCE4D6"/>
      </patternFill>
    </fill>
    <fill>
      <patternFill patternType="solid">
        <fgColor rgb="00F7F9FC"/>
        <bgColor rgb="00F7F9FC"/>
      </patternFill>
    </fill>
  </fills>
  <borders count="2">
    <border>
      <left/>
      <right/>
      <top/>
      <bottom/>
      <diagonal/>
    </border>
    <border>
      <left style="thin">
        <color rgb="009AA5B1"/>
      </left>
      <right style="thin">
        <color rgb="009AA5B1"/>
      </right>
      <top style="thin">
        <color rgb="009AA5B1"/>
      </top>
      <bottom style="thin">
        <color rgb="009AA5B1"/>
      </bottom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pivotButton="0" quotePrefix="0" xfId="0"/>
    <xf numFmtId="0" fontId="11" fillId="0" borderId="0" applyAlignment="1" pivotButton="0" quotePrefix="0" xfId="0">
      <alignment horizontal="left" vertical="center" wrapText="1"/>
    </xf>
    <xf numFmtId="0" fontId="4" fillId="0" borderId="0" pivotButton="0" quotePrefix="0" xfId="0"/>
    <xf numFmtId="0" fontId="0" fillId="3" borderId="1" pivotButton="0" quotePrefix="0" xfId="0"/>
    <xf numFmtId="0" fontId="10" fillId="0" borderId="0" pivotButton="0" quotePrefix="0" xfId="0"/>
    <xf numFmtId="0" fontId="0" fillId="5" borderId="1" pivotButton="0" quotePrefix="0" xfId="0"/>
    <xf numFmtId="0" fontId="12" fillId="0" borderId="0" pivotButton="0" quotePrefix="0" xfId="0"/>
    <xf numFmtId="0" fontId="6" fillId="0" borderId="0" applyAlignment="1" pivotButton="0" quotePrefix="0" xfId="0">
      <alignment horizontal="left" vertical="center" wrapText="1"/>
    </xf>
    <xf numFmtId="0" fontId="2" fillId="0" borderId="0" pivotButton="0" quotePrefix="0" xfId="0"/>
    <xf numFmtId="0" fontId="3" fillId="2" borderId="0" pivotButton="0" quotePrefix="0" xfId="0"/>
    <xf numFmtId="0" fontId="4" fillId="0" borderId="1" applyAlignment="1" pivotButton="0" quotePrefix="0" xfId="0">
      <alignment horizontal="left" vertical="center" wrapText="1"/>
    </xf>
    <xf numFmtId="0" fontId="0" fillId="3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left" vertical="center" wrapText="1"/>
    </xf>
    <xf numFmtId="0" fontId="6" fillId="0" borderId="0" pivotButton="0" quotePrefix="0" xfId="0"/>
    <xf numFmtId="0" fontId="5" fillId="5" borderId="1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center" vertical="center" wrapText="1"/>
    </xf>
    <xf numFmtId="0" fontId="0" fillId="2" borderId="1" pivotButton="0" quotePrefix="0" xfId="0"/>
    <xf numFmtId="0" fontId="0" fillId="0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center" vertical="center" wrapText="1"/>
    </xf>
    <xf numFmtId="0" fontId="7" fillId="0" borderId="0" applyAlignment="1" pivotButton="0" quotePrefix="0" xfId="0">
      <alignment horizontal="center" vertical="center" wrapText="1"/>
    </xf>
    <xf numFmtId="0" fontId="8" fillId="0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4" fillId="7" borderId="1" applyAlignment="1" pivotButton="0" quotePrefix="0" xfId="0">
      <alignment horizontal="center" vertical="center" wrapText="1"/>
    </xf>
    <xf numFmtId="0" fontId="9" fillId="6" borderId="1" applyAlignment="1" pivotButton="0" quotePrefix="0" xfId="0">
      <alignment horizontal="center" vertical="center" textRotation="90" wrapText="1"/>
    </xf>
    <xf numFmtId="0" fontId="9" fillId="7" borderId="1" applyAlignment="1" pivotButton="0" quotePrefix="0" xfId="0">
      <alignment horizontal="center" vertical="center" textRotation="90" wrapText="1"/>
    </xf>
    <xf numFmtId="0" fontId="9" fillId="6" borderId="1" applyAlignment="1" pivotButton="0" quotePrefix="0" xfId="0">
      <alignment horizontal="center" vertical="center" wrapText="1"/>
    </xf>
    <xf numFmtId="0" fontId="9" fillId="7" borderId="1" applyAlignment="1" pivotButton="0" quotePrefix="0" xfId="0">
      <alignment horizontal="center" vertical="center" wrapText="1"/>
    </xf>
    <xf numFmtId="0" fontId="10" fillId="0" borderId="1" applyAlignment="1" pivotButton="0" quotePrefix="0" xfId="0">
      <alignment horizontal="center" vertical="center" wrapText="1"/>
    </xf>
    <xf numFmtId="0" fontId="10" fillId="0" borderId="1" applyAlignment="1" pivotButton="0" quotePrefix="0" xfId="0">
      <alignment horizontal="left" vertical="center" wrapText="1"/>
    </xf>
    <xf numFmtId="0" fontId="10" fillId="3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 wrapText="1"/>
    </xf>
    <xf numFmtId="0" fontId="10" fillId="3" borderId="1" applyAlignment="1" pivotButton="0" quotePrefix="0" xfId="0">
      <alignment horizontal="left" vertical="center" wrapText="1"/>
    </xf>
    <xf numFmtId="0" fontId="10" fillId="8" borderId="1" applyAlignment="1" pivotButton="0" quotePrefix="0" xfId="0">
      <alignment horizontal="center" vertical="center" wrapText="1"/>
    </xf>
    <xf numFmtId="0" fontId="10" fillId="8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horizontal="left" vertical="center" wrapText="1"/>
    </xf>
    <xf numFmtId="0" fontId="0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</cellXfs>
  <cellStyles count="1">
    <cellStyle name="Normal" xfId="0" builtinId="0" hidden="0"/>
  </cellStyles>
  <dxfs count="5">
    <dxf>
      <fill>
        <patternFill patternType="solid">
          <fgColor rgb="00C6EFCE"/>
          <bgColor rgb="00C6EFCE"/>
        </patternFill>
      </fill>
    </dxf>
    <dxf>
      <fill>
        <patternFill patternType="solid">
          <fgColor rgb="00DDEBF7"/>
          <bgColor rgb="00DDEBF7"/>
        </patternFill>
      </fill>
    </dxf>
    <dxf>
      <fill>
        <patternFill patternType="solid">
          <fgColor rgb="00FFEB9C"/>
          <bgColor rgb="00FFEB9C"/>
        </patternFill>
      </fill>
    </dxf>
    <dxf>
      <fill>
        <patternFill patternType="solid">
          <fgColor rgb="00FFC7CE"/>
          <bgColor rgb="00FFC7CE"/>
        </patternFill>
      </fill>
    </dxf>
    <dxf>
      <font>
        <b val="1"/>
        <color rgb="00C0000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comments/comment1.xml><?xml version="1.0" encoding="utf-8"?>
<comments xmlns="http://schemas.openxmlformats.org/spreadsheetml/2006/main">
  <authors>
    <author>Çizelge</author>
  </authors>
  <commentList>
    <comment ref="Q5" authorId="0" shapeId="0">
      <text>
        <t>Eşikler 'Ayarlar' sayfasından değiştirilebilir.</t>
      </text>
    </comment>
  </commentList>
</comments>
</file>

<file path=xl/comments/comment2.xml><?xml version="1.0" encoding="utf-8"?>
<comments xmlns="http://schemas.openxmlformats.org/spreadsheetml/2006/main">
  <authors>
    <author>Çizelge</author>
  </authors>
  <commentList>
    <comment ref="Q5" authorId="0" shapeId="0">
      <text>
        <t>Eşikler 'Ayarlar' sayfasından değiştirilebilir.</t>
      </text>
    </comment>
  </commentList>
</comments>
</file>

<file path=xl/comments/comment3.xml><?xml version="1.0" encoding="utf-8"?>
<comments xmlns="http://schemas.openxmlformats.org/spreadsheetml/2006/main">
  <authors>
    <author>Çizelge</author>
  </authors>
  <commentList>
    <comment ref="Q5" authorId="0" shapeId="0">
      <text>
        <t>Eşikler 'Ayarlar' sayfasından değiştirilebilir.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5.xml.rels><Relationships xmlns="http://schemas.openxmlformats.org/package/2006/relationships"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_rels/sheet6.xml.rels><Relationships xmlns="http://schemas.openxmlformats.org/package/2006/relationships"><Relationship Type="http://schemas.openxmlformats.org/officeDocument/2006/relationships/comments" Target="/xl/comments/comment3.xml" Id="comments" /><Relationship Type="http://schemas.openxmlformats.org/officeDocument/2006/relationships/vmlDrawing" Target="/xl/drawings/commentsDrawing3.vml" Id="anysvml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00" customWidth="1" min="2" max="2"/>
  </cols>
  <sheetData>
    <row r="1">
      <c r="B1" s="1" t="inlineStr">
        <is>
          <t>İLKOKUL İNGİLİZCE PERFORMANS ÇİZELGESİ (2-3-4. Sınıflar) – NASIL KULLANILIR?</t>
        </is>
      </c>
    </row>
    <row r="3">
      <c r="B3" s="2" t="inlineStr">
        <is>
          <t>1. 'Ayarlar' sayfasında okul, öğretmen, yıl, dönem ve şube bilgilerini girin. Ölçüt ve performans adlarını isterseniz değiştirin.</t>
        </is>
      </c>
    </row>
    <row r="4">
      <c r="B4" s="2" t="inlineStr">
        <is>
          <t>2. 'Öğrenci Listesi' sayfasında her sınıfın okul numarası ve ad soyadlarını yazın (en fazla 40 öğrenci).</t>
        </is>
      </c>
    </row>
    <row r="5">
      <c r="B5" s="2" t="inlineStr">
        <is>
          <t>3. Öğrenci adları, numaralar, başlıklar ve ölçüt adları ilgili '2. Sınıf', '3. Sınıf', '4. Sınıf' sayfalarına otomatik gelir.</t>
        </is>
      </c>
    </row>
    <row r="6">
      <c r="B6" s="2" t="inlineStr">
        <is>
          <t>4. Her öğrenci için ölçüt puanlarını 0–20 arasında girin. Toplam, ortalama ve başarı düzeyi otomatik hesaplanır.</t>
        </is>
      </c>
    </row>
    <row r="7">
      <c r="B7" s="2" t="inlineStr">
        <is>
          <t>5. 10'un altındaki ölçüt puanları kırmızı görünür; başarı düzeyleri renkli işaretlenir.</t>
        </is>
      </c>
    </row>
    <row r="8">
      <c r="B8" s="2" t="inlineStr">
        <is>
          <t>6. Sayfaların altında sınıf ortalaması, en yüksek/en düşük puan, düzey dağılımı ve ölçüt ortalamaları bulunur.</t>
        </is>
      </c>
    </row>
    <row r="9">
      <c r="B9" s="2" t="inlineStr">
        <is>
          <t>7. Çizelgeler A4 yatay yazdırılmaya hazırdır; imza alanına öğretmen ve müdür adı otomatik gelir.</t>
        </is>
      </c>
    </row>
    <row r="11">
      <c r="B11" s="3" t="inlineStr">
        <is>
          <t>RENK ANAHTARI</t>
        </is>
      </c>
    </row>
    <row r="12">
      <c r="A12" s="4" t="n"/>
      <c r="B12" s="5" t="inlineStr">
        <is>
          <t>Sarı hücre: sizin dolduracağınız alan</t>
        </is>
      </c>
    </row>
    <row r="13">
      <c r="A13" s="6" t="n"/>
      <c r="B13" s="5" t="inlineStr">
        <is>
          <t>Gri hücre: formül (otomatik) – değiştirmeyin</t>
        </is>
      </c>
    </row>
    <row r="15">
      <c r="B15" s="3" t="inlineStr">
        <is>
          <t>ÖRNEK SATIR (biçim örneği – çizelgede böyle görünür)</t>
        </is>
      </c>
    </row>
    <row r="16">
      <c r="B16" s="7" t="inlineStr">
        <is>
          <t>1 | 245 | Ayşe Yılmaz | 18 16 17 15 19 → 85 | 17 18 16 16 18 → 85 | Ortalama 85 | Çok İyi</t>
        </is>
      </c>
    </row>
    <row r="18" ht="28" customHeight="1">
      <c r="B18" s="8" t="inlineStr">
        <is>
          <t>Not: Ölçütler MEB İngilizce öğretim programının ilkokul düzeyindeki dinleme ve konuşma ağırlıklı yapısı esas alınarak önerilmiştir; zümre kararına göre 'Ayarlar' sayfasından düzenlenebilir.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3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34" customWidth="1" min="2" max="2"/>
    <col width="34" customWidth="1" min="3" max="3"/>
    <col width="34" customWidth="1" min="4" max="4"/>
  </cols>
  <sheetData>
    <row r="1">
      <c r="A1" s="1" t="inlineStr">
        <is>
          <t>İNGİLİZCE PERFORMANS ÇİZELGESİ – AYARLAR</t>
        </is>
      </c>
    </row>
    <row r="2">
      <c r="A2" s="9" t="inlineStr">
        <is>
          <t>Sarı hücreleri bir kez doldurun; tüm çizelgeler otomatik güncellenir.</t>
        </is>
      </c>
    </row>
    <row r="4">
      <c r="A4" s="10" t="inlineStr">
        <is>
          <t>GENEL BİLGİLER</t>
        </is>
      </c>
    </row>
    <row r="5">
      <c r="A5" s="11" t="inlineStr">
        <is>
          <t>Okul Adı</t>
        </is>
      </c>
      <c r="B5" s="12" t="inlineStr">
        <is>
          <t>…………… İlkokulu</t>
        </is>
      </c>
    </row>
    <row r="6">
      <c r="A6" s="11" t="inlineStr">
        <is>
          <t>Öğretmen Adı Soyadı</t>
        </is>
      </c>
      <c r="B6" s="12" t="inlineStr"/>
    </row>
    <row r="7">
      <c r="A7" s="11" t="inlineStr">
        <is>
          <t>Eğitim-Öğretim Yılı</t>
        </is>
      </c>
      <c r="B7" s="12" t="inlineStr">
        <is>
          <t>2026-2027</t>
        </is>
      </c>
    </row>
    <row r="8">
      <c r="A8" s="11" t="inlineStr">
        <is>
          <t>Dönem</t>
        </is>
      </c>
      <c r="B8" s="12" t="inlineStr">
        <is>
          <t>1. Dönem</t>
        </is>
      </c>
    </row>
    <row r="9">
      <c r="A9" s="11" t="inlineStr">
        <is>
          <t>Okul Müdürü</t>
        </is>
      </c>
      <c r="B9" s="12" t="inlineStr"/>
    </row>
    <row r="11">
      <c r="A11" s="10" t="inlineStr">
        <is>
          <t>ŞUBE BİLGİSİ</t>
        </is>
      </c>
    </row>
    <row r="12">
      <c r="A12" s="11" t="inlineStr">
        <is>
          <t>2. Sınıf Şubesi</t>
        </is>
      </c>
      <c r="B12" s="12" t="inlineStr">
        <is>
          <t>2-A</t>
        </is>
      </c>
    </row>
    <row r="13">
      <c r="A13" s="11" t="inlineStr">
        <is>
          <t>3. Sınıf Şubesi</t>
        </is>
      </c>
      <c r="B13" s="12" t="inlineStr">
        <is>
          <t>3-A</t>
        </is>
      </c>
    </row>
    <row r="14">
      <c r="A14" s="11" t="inlineStr">
        <is>
          <t>4. Sınıf Şubesi</t>
        </is>
      </c>
      <c r="B14" s="12" t="inlineStr">
        <is>
          <t>4-A</t>
        </is>
      </c>
    </row>
    <row r="16">
      <c r="A16" s="10" t="inlineStr">
        <is>
          <t>DEĞERLENDİRME ÖLÇÜTLERİ (her ölçüt 20 puan)</t>
        </is>
      </c>
    </row>
    <row r="17">
      <c r="A17" s="13" t="inlineStr">
        <is>
          <t>Ölçüt</t>
        </is>
      </c>
      <c r="B17" s="13" t="inlineStr">
        <is>
          <t>2. Sınıf</t>
        </is>
      </c>
      <c r="C17" s="13" t="inlineStr">
        <is>
          <t>3. Sınıf</t>
        </is>
      </c>
      <c r="D17" s="13" t="inlineStr">
        <is>
          <t>4. Sınıf</t>
        </is>
      </c>
    </row>
    <row r="18" ht="30" customHeight="1">
      <c r="A18" s="11" t="inlineStr">
        <is>
          <t>Ölçüt 1</t>
        </is>
      </c>
      <c r="B18" s="12" t="inlineStr">
        <is>
          <t>Dinlediğini anlama (yönerge, şarkı, kısa diyalog)</t>
        </is>
      </c>
      <c r="C18" s="12" t="inlineStr">
        <is>
          <t>Dinlediğini anlama (kısa metin, diyalog)</t>
        </is>
      </c>
      <c r="D18" s="12" t="inlineStr">
        <is>
          <t>Dinlediğini anlama ve ayrıntı belirleme</t>
        </is>
      </c>
    </row>
    <row r="19" ht="30" customHeight="1">
      <c r="A19" s="11" t="inlineStr">
        <is>
          <t>Ölçüt 2</t>
        </is>
      </c>
      <c r="B19" s="12" t="inlineStr">
        <is>
          <t>Sözlü ifade (selamlaşma, kendini tanıtma)</t>
        </is>
      </c>
      <c r="C19" s="12" t="inlineStr">
        <is>
          <t>Sözlü ifade ve basit diyalog kurma</t>
        </is>
      </c>
      <c r="D19" s="12" t="inlineStr">
        <is>
          <t>Konuşma ve etkileşim (soru sorma-cevaplama)</t>
        </is>
      </c>
    </row>
    <row r="20" ht="30" customHeight="1">
      <c r="A20" s="11" t="inlineStr">
        <is>
          <t>Ölçüt 3</t>
        </is>
      </c>
      <c r="B20" s="12" t="inlineStr">
        <is>
          <t>Telaffuz ve tekrar</t>
        </is>
      </c>
      <c r="C20" s="12" t="inlineStr">
        <is>
          <t>Kelime bilgisi ve kullanımı</t>
        </is>
      </c>
      <c r="D20" s="12" t="inlineStr">
        <is>
          <t>Okuduğunu anlama</t>
        </is>
      </c>
    </row>
    <row r="21" ht="30" customHeight="1">
      <c r="A21" s="11" t="inlineStr">
        <is>
          <t>Ölçüt 4</t>
        </is>
      </c>
      <c r="B21" s="12" t="inlineStr">
        <is>
          <t>Kelime bilgisi (resim-kelime eşleştirme)</t>
        </is>
      </c>
      <c r="C21" s="12" t="inlineStr">
        <is>
          <t>Okuma (kelime ve kısa cümle)</t>
        </is>
      </c>
      <c r="D21" s="12" t="inlineStr">
        <is>
          <t>Yazma (kelime ve kısa cümle)</t>
        </is>
      </c>
    </row>
    <row r="22" ht="30" customHeight="1">
      <c r="A22" s="11" t="inlineStr">
        <is>
          <t>Ölçüt 5</t>
        </is>
      </c>
      <c r="B22" s="12" t="inlineStr">
        <is>
          <t>Derse katılım, ilgi ve oyun/şarkı etkinlikleri</t>
        </is>
      </c>
      <c r="C22" s="12" t="inlineStr">
        <is>
          <t>Derse katılım ve görev sorumluluğu</t>
        </is>
      </c>
      <c r="D22" s="12" t="inlineStr">
        <is>
          <t>Derse katılım, ödev ve proje sorumluluğu</t>
        </is>
      </c>
    </row>
    <row r="24">
      <c r="A24" s="10" t="inlineStr">
        <is>
          <t>PERFORMANS ÇALIŞMASI ADLARI</t>
        </is>
      </c>
    </row>
    <row r="25">
      <c r="A25" s="13" t="inlineStr">
        <is>
          <t>Çalışma</t>
        </is>
      </c>
      <c r="B25" s="13" t="inlineStr">
        <is>
          <t>2. Sınıf</t>
        </is>
      </c>
      <c r="C25" s="13" t="inlineStr">
        <is>
          <t>3. Sınıf</t>
        </is>
      </c>
      <c r="D25" s="13" t="inlineStr">
        <is>
          <t>4. Sınıf</t>
        </is>
      </c>
    </row>
    <row r="26">
      <c r="A26" s="11" t="inlineStr">
        <is>
          <t>1. Performans</t>
        </is>
      </c>
      <c r="B26" s="12" t="inlineStr">
        <is>
          <t>1. Performans</t>
        </is>
      </c>
      <c r="C26" s="12" t="inlineStr">
        <is>
          <t>1. Performans</t>
        </is>
      </c>
      <c r="D26" s="12" t="inlineStr">
        <is>
          <t>1. Performans</t>
        </is>
      </c>
    </row>
    <row r="27">
      <c r="A27" s="11" t="inlineStr">
        <is>
          <t>2. Performans</t>
        </is>
      </c>
      <c r="B27" s="12" t="inlineStr">
        <is>
          <t>2. Performans</t>
        </is>
      </c>
      <c r="C27" s="12" t="inlineStr">
        <is>
          <t>2. Performans</t>
        </is>
      </c>
      <c r="D27" s="12" t="inlineStr">
        <is>
          <t>2. Performans</t>
        </is>
      </c>
    </row>
    <row r="29">
      <c r="A29" s="10" t="inlineStr">
        <is>
          <t>BAŞARI DÜZEYİ EŞİKLERİ (puan ≥)</t>
        </is>
      </c>
    </row>
    <row r="30">
      <c r="A30" s="11" t="inlineStr">
        <is>
          <t>Çok İyi</t>
        </is>
      </c>
      <c r="B30" s="14" t="n">
        <v>85</v>
      </c>
      <c r="C30" s="15" t="inlineStr">
        <is>
          <t>Eşikleri okul/zümre kararına göre değiştirebilirsiniz.</t>
        </is>
      </c>
    </row>
    <row r="31">
      <c r="A31" s="11" t="inlineStr">
        <is>
          <t>İyi</t>
        </is>
      </c>
      <c r="B31" s="14" t="n">
        <v>70</v>
      </c>
    </row>
    <row r="32">
      <c r="A32" s="11" t="inlineStr">
        <is>
          <t>Orta</t>
        </is>
      </c>
      <c r="B32" s="14" t="n">
        <v>50</v>
      </c>
    </row>
    <row r="33">
      <c r="A33" s="11" t="inlineStr">
        <is>
          <t>Geliştirilmeli</t>
        </is>
      </c>
      <c r="B33" s="16" t="n">
        <v>0</v>
      </c>
    </row>
  </sheetData>
  <mergeCells count="5">
    <mergeCell ref="A4:B4"/>
    <mergeCell ref="A29:B29"/>
    <mergeCell ref="A11:B11"/>
    <mergeCell ref="A24:D24"/>
    <mergeCell ref="A16:D16"/>
  </mergeCells>
  <dataValidations count="1">
    <dataValidation sqref="B8" showDropDown="0" showInputMessage="0" showErrorMessage="0" allowBlank="1" type="list">
      <formula1>"1. Dönem,2. Dönem"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4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" customWidth="1" min="1" max="1"/>
    <col width="9" customWidth="1" min="2" max="2"/>
    <col width="28" customWidth="1" min="3" max="3"/>
    <col width="3" customWidth="1" min="4" max="4"/>
    <col width="5" customWidth="1" min="5" max="5"/>
    <col width="9" customWidth="1" min="6" max="6"/>
    <col width="28" customWidth="1" min="7" max="7"/>
    <col width="3" customWidth="1" min="8" max="8"/>
    <col width="5" customWidth="1" min="9" max="9"/>
    <col width="9" customWidth="1" min="10" max="10"/>
    <col width="28" customWidth="1" min="11" max="11"/>
  </cols>
  <sheetData>
    <row r="1">
      <c r="A1" s="1" t="inlineStr">
        <is>
          <t>ÖĞRENCİ LİSTELERİ (en fazla 40 öğrenci)</t>
        </is>
      </c>
    </row>
    <row r="2">
      <c r="A2" s="9" t="inlineStr">
        <is>
          <t>Okul numarası ve ad soyadı yazın; ilgili sınıf çizelgesine otomatik aktarılır. e-Okul'dan kopyala-yapıştır yapabilirsiniz.</t>
        </is>
      </c>
    </row>
    <row r="3">
      <c r="A3" s="17">
        <f>"2. SINIF – "&amp;Ayarlar!$B$12</f>
        <v/>
      </c>
      <c r="B3" s="18" t="n"/>
      <c r="C3" s="18" t="n"/>
      <c r="E3" s="17">
        <f>"3. SINIF – "&amp;Ayarlar!$B$13</f>
        <v/>
      </c>
      <c r="F3" s="18" t="n"/>
      <c r="G3" s="18" t="n"/>
      <c r="I3" s="17">
        <f>"4. SINIF – "&amp;Ayarlar!$B$14</f>
        <v/>
      </c>
      <c r="J3" s="18" t="n"/>
      <c r="K3" s="18" t="n"/>
    </row>
    <row r="4">
      <c r="A4" s="13" t="inlineStr">
        <is>
          <t>S.N.</t>
        </is>
      </c>
      <c r="B4" s="13" t="inlineStr">
        <is>
          <t>Okul No</t>
        </is>
      </c>
      <c r="C4" s="13" t="inlineStr">
        <is>
          <t>Adı Soyadı</t>
        </is>
      </c>
      <c r="E4" s="13" t="inlineStr">
        <is>
          <t>S.N.</t>
        </is>
      </c>
      <c r="F4" s="13" t="inlineStr">
        <is>
          <t>Okul No</t>
        </is>
      </c>
      <c r="G4" s="13" t="inlineStr">
        <is>
          <t>Adı Soyadı</t>
        </is>
      </c>
      <c r="I4" s="13" t="inlineStr">
        <is>
          <t>S.N.</t>
        </is>
      </c>
      <c r="J4" s="13" t="inlineStr">
        <is>
          <t>Okul No</t>
        </is>
      </c>
      <c r="K4" s="13" t="inlineStr">
        <is>
          <t>Adı Soyadı</t>
        </is>
      </c>
    </row>
    <row r="5">
      <c r="A5" s="19" t="n">
        <v>1</v>
      </c>
      <c r="B5" s="20" t="n"/>
      <c r="C5" s="12" t="n"/>
      <c r="E5" s="19" t="n">
        <v>1</v>
      </c>
      <c r="F5" s="20" t="n"/>
      <c r="G5" s="12" t="n"/>
      <c r="I5" s="19" t="n">
        <v>1</v>
      </c>
      <c r="J5" s="20" t="n"/>
      <c r="K5" s="12" t="n"/>
    </row>
    <row r="6">
      <c r="A6" s="19" t="n">
        <v>2</v>
      </c>
      <c r="B6" s="20" t="n"/>
      <c r="C6" s="12" t="n"/>
      <c r="E6" s="19" t="n">
        <v>2</v>
      </c>
      <c r="F6" s="20" t="n"/>
      <c r="G6" s="12" t="n"/>
      <c r="I6" s="19" t="n">
        <v>2</v>
      </c>
      <c r="J6" s="20" t="n"/>
      <c r="K6" s="12" t="n"/>
    </row>
    <row r="7">
      <c r="A7" s="19" t="n">
        <v>3</v>
      </c>
      <c r="B7" s="20" t="n"/>
      <c r="C7" s="12" t="n"/>
      <c r="E7" s="19" t="n">
        <v>3</v>
      </c>
      <c r="F7" s="20" t="n"/>
      <c r="G7" s="12" t="n"/>
      <c r="I7" s="19" t="n">
        <v>3</v>
      </c>
      <c r="J7" s="20" t="n"/>
      <c r="K7" s="12" t="n"/>
    </row>
    <row r="8">
      <c r="A8" s="19" t="n">
        <v>4</v>
      </c>
      <c r="B8" s="20" t="n"/>
      <c r="C8" s="12" t="n"/>
      <c r="E8" s="19" t="n">
        <v>4</v>
      </c>
      <c r="F8" s="20" t="n"/>
      <c r="G8" s="12" t="n"/>
      <c r="I8" s="19" t="n">
        <v>4</v>
      </c>
      <c r="J8" s="20" t="n"/>
      <c r="K8" s="12" t="n"/>
    </row>
    <row r="9">
      <c r="A9" s="19" t="n">
        <v>5</v>
      </c>
      <c r="B9" s="20" t="n"/>
      <c r="C9" s="12" t="n"/>
      <c r="E9" s="19" t="n">
        <v>5</v>
      </c>
      <c r="F9" s="20" t="n"/>
      <c r="G9" s="12" t="n"/>
      <c r="I9" s="19" t="n">
        <v>5</v>
      </c>
      <c r="J9" s="20" t="n"/>
      <c r="K9" s="12" t="n"/>
    </row>
    <row r="10">
      <c r="A10" s="19" t="n">
        <v>6</v>
      </c>
      <c r="B10" s="20" t="n"/>
      <c r="C10" s="12" t="n"/>
      <c r="E10" s="19" t="n">
        <v>6</v>
      </c>
      <c r="F10" s="20" t="n"/>
      <c r="G10" s="12" t="n"/>
      <c r="I10" s="19" t="n">
        <v>6</v>
      </c>
      <c r="J10" s="20" t="n"/>
      <c r="K10" s="12" t="n"/>
    </row>
    <row r="11">
      <c r="A11" s="19" t="n">
        <v>7</v>
      </c>
      <c r="B11" s="20" t="n"/>
      <c r="C11" s="12" t="n"/>
      <c r="E11" s="19" t="n">
        <v>7</v>
      </c>
      <c r="F11" s="20" t="n"/>
      <c r="G11" s="12" t="n"/>
      <c r="I11" s="19" t="n">
        <v>7</v>
      </c>
      <c r="J11" s="20" t="n"/>
      <c r="K11" s="12" t="n"/>
    </row>
    <row r="12">
      <c r="A12" s="19" t="n">
        <v>8</v>
      </c>
      <c r="B12" s="20" t="n"/>
      <c r="C12" s="12" t="n"/>
      <c r="E12" s="19" t="n">
        <v>8</v>
      </c>
      <c r="F12" s="20" t="n"/>
      <c r="G12" s="12" t="n"/>
      <c r="I12" s="19" t="n">
        <v>8</v>
      </c>
      <c r="J12" s="20" t="n"/>
      <c r="K12" s="12" t="n"/>
    </row>
    <row r="13">
      <c r="A13" s="19" t="n">
        <v>9</v>
      </c>
      <c r="B13" s="20" t="n"/>
      <c r="C13" s="12" t="n"/>
      <c r="E13" s="19" t="n">
        <v>9</v>
      </c>
      <c r="F13" s="20" t="n"/>
      <c r="G13" s="12" t="n"/>
      <c r="I13" s="19" t="n">
        <v>9</v>
      </c>
      <c r="J13" s="20" t="n"/>
      <c r="K13" s="12" t="n"/>
    </row>
    <row r="14">
      <c r="A14" s="19" t="n">
        <v>10</v>
      </c>
      <c r="B14" s="20" t="n"/>
      <c r="C14" s="12" t="n"/>
      <c r="E14" s="19" t="n">
        <v>10</v>
      </c>
      <c r="F14" s="20" t="n"/>
      <c r="G14" s="12" t="n"/>
      <c r="I14" s="19" t="n">
        <v>10</v>
      </c>
      <c r="J14" s="20" t="n"/>
      <c r="K14" s="12" t="n"/>
    </row>
    <row r="15">
      <c r="A15" s="19" t="n">
        <v>11</v>
      </c>
      <c r="B15" s="20" t="n"/>
      <c r="C15" s="12" t="n"/>
      <c r="E15" s="19" t="n">
        <v>11</v>
      </c>
      <c r="F15" s="20" t="n"/>
      <c r="G15" s="12" t="n"/>
      <c r="I15" s="19" t="n">
        <v>11</v>
      </c>
      <c r="J15" s="20" t="n"/>
      <c r="K15" s="12" t="n"/>
    </row>
    <row r="16">
      <c r="A16" s="19" t="n">
        <v>12</v>
      </c>
      <c r="B16" s="20" t="n"/>
      <c r="C16" s="12" t="n"/>
      <c r="E16" s="19" t="n">
        <v>12</v>
      </c>
      <c r="F16" s="20" t="n"/>
      <c r="G16" s="12" t="n"/>
      <c r="I16" s="19" t="n">
        <v>12</v>
      </c>
      <c r="J16" s="20" t="n"/>
      <c r="K16" s="12" t="n"/>
    </row>
    <row r="17">
      <c r="A17" s="19" t="n">
        <v>13</v>
      </c>
      <c r="B17" s="20" t="n"/>
      <c r="C17" s="12" t="n"/>
      <c r="E17" s="19" t="n">
        <v>13</v>
      </c>
      <c r="F17" s="20" t="n"/>
      <c r="G17" s="12" t="n"/>
      <c r="I17" s="19" t="n">
        <v>13</v>
      </c>
      <c r="J17" s="20" t="n"/>
      <c r="K17" s="12" t="n"/>
    </row>
    <row r="18">
      <c r="A18" s="19" t="n">
        <v>14</v>
      </c>
      <c r="B18" s="20" t="n"/>
      <c r="C18" s="12" t="n"/>
      <c r="E18" s="19" t="n">
        <v>14</v>
      </c>
      <c r="F18" s="20" t="n"/>
      <c r="G18" s="12" t="n"/>
      <c r="I18" s="19" t="n">
        <v>14</v>
      </c>
      <c r="J18" s="20" t="n"/>
      <c r="K18" s="12" t="n"/>
    </row>
    <row r="19">
      <c r="A19" s="19" t="n">
        <v>15</v>
      </c>
      <c r="B19" s="20" t="n"/>
      <c r="C19" s="12" t="n"/>
      <c r="E19" s="19" t="n">
        <v>15</v>
      </c>
      <c r="F19" s="20" t="n"/>
      <c r="G19" s="12" t="n"/>
      <c r="I19" s="19" t="n">
        <v>15</v>
      </c>
      <c r="J19" s="20" t="n"/>
      <c r="K19" s="12" t="n"/>
    </row>
    <row r="20">
      <c r="A20" s="19" t="n">
        <v>16</v>
      </c>
      <c r="B20" s="20" t="n"/>
      <c r="C20" s="12" t="n"/>
      <c r="E20" s="19" t="n">
        <v>16</v>
      </c>
      <c r="F20" s="20" t="n"/>
      <c r="G20" s="12" t="n"/>
      <c r="I20" s="19" t="n">
        <v>16</v>
      </c>
      <c r="J20" s="20" t="n"/>
      <c r="K20" s="12" t="n"/>
    </row>
    <row r="21">
      <c r="A21" s="19" t="n">
        <v>17</v>
      </c>
      <c r="B21" s="20" t="n"/>
      <c r="C21" s="12" t="n"/>
      <c r="E21" s="19" t="n">
        <v>17</v>
      </c>
      <c r="F21" s="20" t="n"/>
      <c r="G21" s="12" t="n"/>
      <c r="I21" s="19" t="n">
        <v>17</v>
      </c>
      <c r="J21" s="20" t="n"/>
      <c r="K21" s="12" t="n"/>
    </row>
    <row r="22">
      <c r="A22" s="19" t="n">
        <v>18</v>
      </c>
      <c r="B22" s="20" t="n"/>
      <c r="C22" s="12" t="n"/>
      <c r="E22" s="19" t="n">
        <v>18</v>
      </c>
      <c r="F22" s="20" t="n"/>
      <c r="G22" s="12" t="n"/>
      <c r="I22" s="19" t="n">
        <v>18</v>
      </c>
      <c r="J22" s="20" t="n"/>
      <c r="K22" s="12" t="n"/>
    </row>
    <row r="23">
      <c r="A23" s="19" t="n">
        <v>19</v>
      </c>
      <c r="B23" s="20" t="n"/>
      <c r="C23" s="12" t="n"/>
      <c r="E23" s="19" t="n">
        <v>19</v>
      </c>
      <c r="F23" s="20" t="n"/>
      <c r="G23" s="12" t="n"/>
      <c r="I23" s="19" t="n">
        <v>19</v>
      </c>
      <c r="J23" s="20" t="n"/>
      <c r="K23" s="12" t="n"/>
    </row>
    <row r="24">
      <c r="A24" s="19" t="n">
        <v>20</v>
      </c>
      <c r="B24" s="20" t="n"/>
      <c r="C24" s="12" t="n"/>
      <c r="E24" s="19" t="n">
        <v>20</v>
      </c>
      <c r="F24" s="20" t="n"/>
      <c r="G24" s="12" t="n"/>
      <c r="I24" s="19" t="n">
        <v>20</v>
      </c>
      <c r="J24" s="20" t="n"/>
      <c r="K24" s="12" t="n"/>
    </row>
    <row r="25">
      <c r="A25" s="19" t="n">
        <v>21</v>
      </c>
      <c r="B25" s="20" t="n"/>
      <c r="C25" s="12" t="n"/>
      <c r="E25" s="19" t="n">
        <v>21</v>
      </c>
      <c r="F25" s="20" t="n"/>
      <c r="G25" s="12" t="n"/>
      <c r="I25" s="19" t="n">
        <v>21</v>
      </c>
      <c r="J25" s="20" t="n"/>
      <c r="K25" s="12" t="n"/>
    </row>
    <row r="26">
      <c r="A26" s="19" t="n">
        <v>22</v>
      </c>
      <c r="B26" s="20" t="n"/>
      <c r="C26" s="12" t="n"/>
      <c r="E26" s="19" t="n">
        <v>22</v>
      </c>
      <c r="F26" s="20" t="n"/>
      <c r="G26" s="12" t="n"/>
      <c r="I26" s="19" t="n">
        <v>22</v>
      </c>
      <c r="J26" s="20" t="n"/>
      <c r="K26" s="12" t="n"/>
    </row>
    <row r="27">
      <c r="A27" s="19" t="n">
        <v>23</v>
      </c>
      <c r="B27" s="20" t="n"/>
      <c r="C27" s="12" t="n"/>
      <c r="E27" s="19" t="n">
        <v>23</v>
      </c>
      <c r="F27" s="20" t="n"/>
      <c r="G27" s="12" t="n"/>
      <c r="I27" s="19" t="n">
        <v>23</v>
      </c>
      <c r="J27" s="20" t="n"/>
      <c r="K27" s="12" t="n"/>
    </row>
    <row r="28">
      <c r="A28" s="19" t="n">
        <v>24</v>
      </c>
      <c r="B28" s="20" t="n"/>
      <c r="C28" s="12" t="n"/>
      <c r="E28" s="19" t="n">
        <v>24</v>
      </c>
      <c r="F28" s="20" t="n"/>
      <c r="G28" s="12" t="n"/>
      <c r="I28" s="19" t="n">
        <v>24</v>
      </c>
      <c r="J28" s="20" t="n"/>
      <c r="K28" s="12" t="n"/>
    </row>
    <row r="29">
      <c r="A29" s="19" t="n">
        <v>25</v>
      </c>
      <c r="B29" s="20" t="n"/>
      <c r="C29" s="12" t="n"/>
      <c r="E29" s="19" t="n">
        <v>25</v>
      </c>
      <c r="F29" s="20" t="n"/>
      <c r="G29" s="12" t="n"/>
      <c r="I29" s="19" t="n">
        <v>25</v>
      </c>
      <c r="J29" s="20" t="n"/>
      <c r="K29" s="12" t="n"/>
    </row>
    <row r="30">
      <c r="A30" s="19" t="n">
        <v>26</v>
      </c>
      <c r="B30" s="20" t="n"/>
      <c r="C30" s="12" t="n"/>
      <c r="E30" s="19" t="n">
        <v>26</v>
      </c>
      <c r="F30" s="20" t="n"/>
      <c r="G30" s="12" t="n"/>
      <c r="I30" s="19" t="n">
        <v>26</v>
      </c>
      <c r="J30" s="20" t="n"/>
      <c r="K30" s="12" t="n"/>
    </row>
    <row r="31">
      <c r="A31" s="19" t="n">
        <v>27</v>
      </c>
      <c r="B31" s="20" t="n"/>
      <c r="C31" s="12" t="n"/>
      <c r="E31" s="19" t="n">
        <v>27</v>
      </c>
      <c r="F31" s="20" t="n"/>
      <c r="G31" s="12" t="n"/>
      <c r="I31" s="19" t="n">
        <v>27</v>
      </c>
      <c r="J31" s="20" t="n"/>
      <c r="K31" s="12" t="n"/>
    </row>
    <row r="32">
      <c r="A32" s="19" t="n">
        <v>28</v>
      </c>
      <c r="B32" s="20" t="n"/>
      <c r="C32" s="12" t="n"/>
      <c r="E32" s="19" t="n">
        <v>28</v>
      </c>
      <c r="F32" s="20" t="n"/>
      <c r="G32" s="12" t="n"/>
      <c r="I32" s="19" t="n">
        <v>28</v>
      </c>
      <c r="J32" s="20" t="n"/>
      <c r="K32" s="12" t="n"/>
    </row>
    <row r="33">
      <c r="A33" s="19" t="n">
        <v>29</v>
      </c>
      <c r="B33" s="20" t="n"/>
      <c r="C33" s="12" t="n"/>
      <c r="E33" s="19" t="n">
        <v>29</v>
      </c>
      <c r="F33" s="20" t="n"/>
      <c r="G33" s="12" t="n"/>
      <c r="I33" s="19" t="n">
        <v>29</v>
      </c>
      <c r="J33" s="20" t="n"/>
      <c r="K33" s="12" t="n"/>
    </row>
    <row r="34">
      <c r="A34" s="19" t="n">
        <v>30</v>
      </c>
      <c r="B34" s="20" t="n"/>
      <c r="C34" s="12" t="n"/>
      <c r="E34" s="19" t="n">
        <v>30</v>
      </c>
      <c r="F34" s="20" t="n"/>
      <c r="G34" s="12" t="n"/>
      <c r="I34" s="19" t="n">
        <v>30</v>
      </c>
      <c r="J34" s="20" t="n"/>
      <c r="K34" s="12" t="n"/>
    </row>
    <row r="35">
      <c r="A35" s="19" t="n">
        <v>31</v>
      </c>
      <c r="B35" s="20" t="n"/>
      <c r="C35" s="12" t="n"/>
      <c r="E35" s="19" t="n">
        <v>31</v>
      </c>
      <c r="F35" s="20" t="n"/>
      <c r="G35" s="12" t="n"/>
      <c r="I35" s="19" t="n">
        <v>31</v>
      </c>
      <c r="J35" s="20" t="n"/>
      <c r="K35" s="12" t="n"/>
    </row>
    <row r="36">
      <c r="A36" s="19" t="n">
        <v>32</v>
      </c>
      <c r="B36" s="20" t="n"/>
      <c r="C36" s="12" t="n"/>
      <c r="E36" s="19" t="n">
        <v>32</v>
      </c>
      <c r="F36" s="20" t="n"/>
      <c r="G36" s="12" t="n"/>
      <c r="I36" s="19" t="n">
        <v>32</v>
      </c>
      <c r="J36" s="20" t="n"/>
      <c r="K36" s="12" t="n"/>
    </row>
    <row r="37">
      <c r="A37" s="19" t="n">
        <v>33</v>
      </c>
      <c r="B37" s="20" t="n"/>
      <c r="C37" s="12" t="n"/>
      <c r="E37" s="19" t="n">
        <v>33</v>
      </c>
      <c r="F37" s="20" t="n"/>
      <c r="G37" s="12" t="n"/>
      <c r="I37" s="19" t="n">
        <v>33</v>
      </c>
      <c r="J37" s="20" t="n"/>
      <c r="K37" s="12" t="n"/>
    </row>
    <row r="38">
      <c r="A38" s="19" t="n">
        <v>34</v>
      </c>
      <c r="B38" s="20" t="n"/>
      <c r="C38" s="12" t="n"/>
      <c r="E38" s="19" t="n">
        <v>34</v>
      </c>
      <c r="F38" s="20" t="n"/>
      <c r="G38" s="12" t="n"/>
      <c r="I38" s="19" t="n">
        <v>34</v>
      </c>
      <c r="J38" s="20" t="n"/>
      <c r="K38" s="12" t="n"/>
    </row>
    <row r="39">
      <c r="A39" s="19" t="n">
        <v>35</v>
      </c>
      <c r="B39" s="20" t="n"/>
      <c r="C39" s="12" t="n"/>
      <c r="E39" s="19" t="n">
        <v>35</v>
      </c>
      <c r="F39" s="20" t="n"/>
      <c r="G39" s="12" t="n"/>
      <c r="I39" s="19" t="n">
        <v>35</v>
      </c>
      <c r="J39" s="20" t="n"/>
      <c r="K39" s="12" t="n"/>
    </row>
    <row r="40">
      <c r="A40" s="19" t="n">
        <v>36</v>
      </c>
      <c r="B40" s="20" t="n"/>
      <c r="C40" s="12" t="n"/>
      <c r="E40" s="19" t="n">
        <v>36</v>
      </c>
      <c r="F40" s="20" t="n"/>
      <c r="G40" s="12" t="n"/>
      <c r="I40" s="19" t="n">
        <v>36</v>
      </c>
      <c r="J40" s="20" t="n"/>
      <c r="K40" s="12" t="n"/>
    </row>
    <row r="41">
      <c r="A41" s="19" t="n">
        <v>37</v>
      </c>
      <c r="B41" s="20" t="n"/>
      <c r="C41" s="12" t="n"/>
      <c r="E41" s="19" t="n">
        <v>37</v>
      </c>
      <c r="F41" s="20" t="n"/>
      <c r="G41" s="12" t="n"/>
      <c r="I41" s="19" t="n">
        <v>37</v>
      </c>
      <c r="J41" s="20" t="n"/>
      <c r="K41" s="12" t="n"/>
    </row>
    <row r="42">
      <c r="A42" s="19" t="n">
        <v>38</v>
      </c>
      <c r="B42" s="20" t="n"/>
      <c r="C42" s="12" t="n"/>
      <c r="E42" s="19" t="n">
        <v>38</v>
      </c>
      <c r="F42" s="20" t="n"/>
      <c r="G42" s="12" t="n"/>
      <c r="I42" s="19" t="n">
        <v>38</v>
      </c>
      <c r="J42" s="20" t="n"/>
      <c r="K42" s="12" t="n"/>
    </row>
    <row r="43">
      <c r="A43" s="19" t="n">
        <v>39</v>
      </c>
      <c r="B43" s="20" t="n"/>
      <c r="C43" s="12" t="n"/>
      <c r="E43" s="19" t="n">
        <v>39</v>
      </c>
      <c r="F43" s="20" t="n"/>
      <c r="G43" s="12" t="n"/>
      <c r="I43" s="19" t="n">
        <v>39</v>
      </c>
      <c r="J43" s="20" t="n"/>
      <c r="K43" s="12" t="n"/>
    </row>
    <row r="44">
      <c r="A44" s="19" t="n">
        <v>40</v>
      </c>
      <c r="B44" s="20" t="n"/>
      <c r="C44" s="12" t="n"/>
      <c r="E44" s="19" t="n">
        <v>40</v>
      </c>
      <c r="F44" s="20" t="n"/>
      <c r="G44" s="12" t="n"/>
      <c r="I44" s="19" t="n">
        <v>40</v>
      </c>
      <c r="J44" s="20" t="n"/>
      <c r="K44" s="12" t="n"/>
    </row>
    <row r="45">
      <c r="B45" s="3" t="inlineStr">
        <is>
          <t>Mevcut:</t>
        </is>
      </c>
      <c r="C45" s="3">
        <f>COUNTA(C5:C44)</f>
        <v/>
      </c>
      <c r="F45" s="3" t="inlineStr">
        <is>
          <t>Mevcut:</t>
        </is>
      </c>
      <c r="G45" s="3">
        <f>COUNTA(G5:G44)</f>
        <v/>
      </c>
      <c r="J45" s="3" t="inlineStr">
        <is>
          <t>Mevcut:</t>
        </is>
      </c>
      <c r="K45" s="3">
        <f>COUNTA(K5:K44)</f>
        <v/>
      </c>
    </row>
  </sheetData>
  <mergeCells count="3">
    <mergeCell ref="I3:K3"/>
    <mergeCell ref="A3:C3"/>
    <mergeCell ref="E3:G3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R60"/>
  <sheetViews>
    <sheetView showGridLines="0"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.5" customWidth="1" min="1" max="1"/>
    <col width="8" customWidth="1" min="2" max="2"/>
    <col width="24" customWidth="1" min="3" max="3"/>
    <col width="6" customWidth="1" min="4" max="4"/>
    <col width="6" customWidth="1" min="5" max="5"/>
    <col width="6" customWidth="1" min="6" max="6"/>
    <col width="6" customWidth="1" min="7" max="7"/>
    <col width="6" customWidth="1" min="8" max="8"/>
    <col width="6" customWidth="1" min="9" max="9"/>
    <col width="6" customWidth="1" min="10" max="10"/>
    <col width="6" customWidth="1" min="11" max="11"/>
    <col width="6" customWidth="1" min="12" max="12"/>
    <col width="6" customWidth="1" min="13" max="13"/>
    <col width="6" customWidth="1" min="14" max="14"/>
    <col width="6" customWidth="1" min="15" max="15"/>
    <col width="9" customWidth="1" min="16" max="16"/>
    <col width="13" customWidth="1" min="17" max="17"/>
    <col width="24" customWidth="1" min="18" max="18"/>
  </cols>
  <sheetData>
    <row r="1" ht="20" customHeight="1">
      <c r="A1" s="21">
        <f>UPPER(Ayarlar!$B$5)&amp;"  –  "&amp;Ayarlar!$B$7&amp;" EĞİTİM-ÖĞRETİM YILI"</f>
        <v/>
      </c>
    </row>
    <row r="2" ht="20" customHeight="1">
      <c r="A2" s="22">
        <f>"İNGİLİZCE DERSİ "&amp;Ayarlar!$B$12&amp;" SINIFI "&amp;UPPER(Ayarlar!$B$8)&amp;" PERFORMANS DEĞERLENDİRME ÇİZELGESİ"</f>
        <v/>
      </c>
    </row>
    <row r="3">
      <c r="A3" s="23">
        <f>"Ölçütler 0–20 puan arası girilir. Performans puanı = 5 ölçütün toplamı (100). Düzey, iki performansın ortalamasına göre otomatik belirlenir."</f>
        <v/>
      </c>
    </row>
    <row r="5" ht="22" customHeight="1">
      <c r="A5" s="13" t="inlineStr">
        <is>
          <t>S.N.</t>
        </is>
      </c>
      <c r="B5" s="13" t="inlineStr">
        <is>
          <t>Okul No</t>
        </is>
      </c>
      <c r="C5" s="13" t="inlineStr">
        <is>
          <t>Adı Soyadı</t>
        </is>
      </c>
      <c r="D5" s="24">
        <f>Ayarlar!$B$26</f>
        <v/>
      </c>
      <c r="E5" s="24" t="n"/>
      <c r="F5" s="24" t="n"/>
      <c r="G5" s="24" t="n"/>
      <c r="H5" s="24" t="n"/>
      <c r="I5" s="24" t="n"/>
      <c r="J5" s="25">
        <f>Ayarlar!$B$27</f>
        <v/>
      </c>
      <c r="K5" s="25" t="n"/>
      <c r="L5" s="25" t="n"/>
      <c r="M5" s="25" t="n"/>
      <c r="N5" s="25" t="n"/>
      <c r="O5" s="25" t="n"/>
      <c r="P5" s="13" t="inlineStr">
        <is>
          <t>Ortalama</t>
        </is>
      </c>
      <c r="Q5" s="13" t="inlineStr">
        <is>
          <t>Başarı Düzeyi</t>
        </is>
      </c>
      <c r="R5" s="13" t="inlineStr">
        <is>
          <t>Açıklama / Gözlem</t>
        </is>
      </c>
    </row>
    <row r="6" ht="150" customHeight="1">
      <c r="A6" s="13" t="n"/>
      <c r="B6" s="13" t="n"/>
      <c r="C6" s="13" t="n"/>
      <c r="D6" s="26">
        <f>Ayarlar!$B$18</f>
        <v/>
      </c>
      <c r="E6" s="26">
        <f>Ayarlar!$B$19</f>
        <v/>
      </c>
      <c r="F6" s="26">
        <f>Ayarlar!$B$20</f>
        <v/>
      </c>
      <c r="G6" s="26">
        <f>Ayarlar!$B$21</f>
        <v/>
      </c>
      <c r="H6" s="26">
        <f>Ayarlar!$B$22</f>
        <v/>
      </c>
      <c r="I6" s="26" t="inlineStr">
        <is>
          <t>TOPLAM</t>
        </is>
      </c>
      <c r="J6" s="27">
        <f>Ayarlar!$B$18</f>
        <v/>
      </c>
      <c r="K6" s="27">
        <f>Ayarlar!$B$19</f>
        <v/>
      </c>
      <c r="L6" s="27">
        <f>Ayarlar!$B$20</f>
        <v/>
      </c>
      <c r="M6" s="27">
        <f>Ayarlar!$B$21</f>
        <v/>
      </c>
      <c r="N6" s="27">
        <f>Ayarlar!$B$22</f>
        <v/>
      </c>
      <c r="O6" s="27" t="inlineStr">
        <is>
          <t>TOPLAM</t>
        </is>
      </c>
      <c r="P6" s="13" t="n"/>
      <c r="Q6" s="13" t="n"/>
      <c r="R6" s="13" t="n"/>
    </row>
    <row r="7">
      <c r="A7" s="13" t="n"/>
      <c r="B7" s="13" t="n"/>
      <c r="C7" s="13" t="n"/>
      <c r="D7" s="28" t="n">
        <v>20</v>
      </c>
      <c r="E7" s="28" t="n">
        <v>20</v>
      </c>
      <c r="F7" s="28" t="n">
        <v>20</v>
      </c>
      <c r="G7" s="28" t="n">
        <v>20</v>
      </c>
      <c r="H7" s="28" t="n">
        <v>20</v>
      </c>
      <c r="I7" s="28" t="n">
        <v>100</v>
      </c>
      <c r="J7" s="29" t="n">
        <v>20</v>
      </c>
      <c r="K7" s="29" t="n">
        <v>20</v>
      </c>
      <c r="L7" s="29" t="n">
        <v>20</v>
      </c>
      <c r="M7" s="29" t="n">
        <v>20</v>
      </c>
      <c r="N7" s="29" t="n">
        <v>20</v>
      </c>
      <c r="O7" s="29" t="n">
        <v>100</v>
      </c>
      <c r="P7" s="13" t="n"/>
      <c r="Q7" s="13" t="n"/>
      <c r="R7" s="13" t="n"/>
    </row>
    <row r="8" ht="18" customHeight="1">
      <c r="A8" s="30">
        <f>IF('Öğrenci Listesi'!C5="","",1)</f>
        <v/>
      </c>
      <c r="B8" s="30">
        <f>IF('Öğrenci Listesi'!B5="","",'Öğrenci Listesi'!B5)</f>
        <v/>
      </c>
      <c r="C8" s="31">
        <f>IF('Öğrenci Listesi'!C5="","",'Öğrenci Listesi'!C5)</f>
        <v/>
      </c>
      <c r="D8" s="32" t="n"/>
      <c r="E8" s="32" t="n"/>
      <c r="F8" s="32" t="n"/>
      <c r="G8" s="32" t="n"/>
      <c r="H8" s="32" t="n"/>
      <c r="I8" s="33">
        <f>IF(COUNT(D8:H8)=0,"",SUM(D8:H8))</f>
        <v/>
      </c>
      <c r="J8" s="32" t="n"/>
      <c r="K8" s="32" t="n"/>
      <c r="L8" s="32" t="n"/>
      <c r="M8" s="32" t="n"/>
      <c r="N8" s="32" t="n"/>
      <c r="O8" s="33">
        <f>IF(COUNT(J8:N8)=0,"",SUM(J8:N8))</f>
        <v/>
      </c>
      <c r="P8" s="33">
        <f>IF(COUNT(I8,O8)=0,"",ROUND(AVERAGE(I8,O8),0))</f>
        <v/>
      </c>
      <c r="Q8" s="33">
        <f>IF(P8="","",IF(P8&gt;=Ayarlar!$B$30,Ayarlar!$A$30,IF(P8&gt;=Ayarlar!$B$31,Ayarlar!$A$31,IF(P8&gt;=Ayarlar!$B$32,Ayarlar!$A$32,Ayarlar!$A$33))))</f>
        <v/>
      </c>
      <c r="R8" s="34" t="n"/>
    </row>
    <row r="9" ht="18" customHeight="1">
      <c r="A9" s="35">
        <f>IF('Öğrenci Listesi'!C6="","",2)</f>
        <v/>
      </c>
      <c r="B9" s="35">
        <f>IF('Öğrenci Listesi'!B6="","",'Öğrenci Listesi'!B6)</f>
        <v/>
      </c>
      <c r="C9" s="36">
        <f>IF('Öğrenci Listesi'!C6="","",'Öğrenci Listesi'!C6)</f>
        <v/>
      </c>
      <c r="D9" s="32" t="n"/>
      <c r="E9" s="32" t="n"/>
      <c r="F9" s="32" t="n"/>
      <c r="G9" s="32" t="n"/>
      <c r="H9" s="32" t="n"/>
      <c r="I9" s="33">
        <f>IF(COUNT(D9:H9)=0,"",SUM(D9:H9))</f>
        <v/>
      </c>
      <c r="J9" s="32" t="n"/>
      <c r="K9" s="32" t="n"/>
      <c r="L9" s="32" t="n"/>
      <c r="M9" s="32" t="n"/>
      <c r="N9" s="32" t="n"/>
      <c r="O9" s="33">
        <f>IF(COUNT(J9:N9)=0,"",SUM(J9:N9))</f>
        <v/>
      </c>
      <c r="P9" s="33">
        <f>IF(COUNT(I9,O9)=0,"",ROUND(AVERAGE(I9,O9),0))</f>
        <v/>
      </c>
      <c r="Q9" s="33">
        <f>IF(P9="","",IF(P9&gt;=Ayarlar!$B$30,Ayarlar!$A$30,IF(P9&gt;=Ayarlar!$B$31,Ayarlar!$A$31,IF(P9&gt;=Ayarlar!$B$32,Ayarlar!$A$32,Ayarlar!$A$33))))</f>
        <v/>
      </c>
      <c r="R9" s="34" t="n"/>
    </row>
    <row r="10" ht="18" customHeight="1">
      <c r="A10" s="30">
        <f>IF('Öğrenci Listesi'!C7="","",3)</f>
        <v/>
      </c>
      <c r="B10" s="30">
        <f>IF('Öğrenci Listesi'!B7="","",'Öğrenci Listesi'!B7)</f>
        <v/>
      </c>
      <c r="C10" s="31">
        <f>IF('Öğrenci Listesi'!C7="","",'Öğrenci Listesi'!C7)</f>
        <v/>
      </c>
      <c r="D10" s="32" t="n"/>
      <c r="E10" s="32" t="n"/>
      <c r="F10" s="32" t="n"/>
      <c r="G10" s="32" t="n"/>
      <c r="H10" s="32" t="n"/>
      <c r="I10" s="33">
        <f>IF(COUNT(D10:H10)=0,"",SUM(D10:H10))</f>
        <v/>
      </c>
      <c r="J10" s="32" t="n"/>
      <c r="K10" s="32" t="n"/>
      <c r="L10" s="32" t="n"/>
      <c r="M10" s="32" t="n"/>
      <c r="N10" s="32" t="n"/>
      <c r="O10" s="33">
        <f>IF(COUNT(J10:N10)=0,"",SUM(J10:N10))</f>
        <v/>
      </c>
      <c r="P10" s="33">
        <f>IF(COUNT(I10,O10)=0,"",ROUND(AVERAGE(I10,O10),0))</f>
        <v/>
      </c>
      <c r="Q10" s="33">
        <f>IF(P10="","",IF(P10&gt;=Ayarlar!$B$30,Ayarlar!$A$30,IF(P10&gt;=Ayarlar!$B$31,Ayarlar!$A$31,IF(P10&gt;=Ayarlar!$B$32,Ayarlar!$A$32,Ayarlar!$A$33))))</f>
        <v/>
      </c>
      <c r="R10" s="34" t="n"/>
    </row>
    <row r="11" ht="18" customHeight="1">
      <c r="A11" s="35">
        <f>IF('Öğrenci Listesi'!C8="","",4)</f>
        <v/>
      </c>
      <c r="B11" s="35">
        <f>IF('Öğrenci Listesi'!B8="","",'Öğrenci Listesi'!B8)</f>
        <v/>
      </c>
      <c r="C11" s="36">
        <f>IF('Öğrenci Listesi'!C8="","",'Öğrenci Listesi'!C8)</f>
        <v/>
      </c>
      <c r="D11" s="32" t="n"/>
      <c r="E11" s="32" t="n"/>
      <c r="F11" s="32" t="n"/>
      <c r="G11" s="32" t="n"/>
      <c r="H11" s="32" t="n"/>
      <c r="I11" s="33">
        <f>IF(COUNT(D11:H11)=0,"",SUM(D11:H11))</f>
        <v/>
      </c>
      <c r="J11" s="32" t="n"/>
      <c r="K11" s="32" t="n"/>
      <c r="L11" s="32" t="n"/>
      <c r="M11" s="32" t="n"/>
      <c r="N11" s="32" t="n"/>
      <c r="O11" s="33">
        <f>IF(COUNT(J11:N11)=0,"",SUM(J11:N11))</f>
        <v/>
      </c>
      <c r="P11" s="33">
        <f>IF(COUNT(I11,O11)=0,"",ROUND(AVERAGE(I11,O11),0))</f>
        <v/>
      </c>
      <c r="Q11" s="33">
        <f>IF(P11="","",IF(P11&gt;=Ayarlar!$B$30,Ayarlar!$A$30,IF(P11&gt;=Ayarlar!$B$31,Ayarlar!$A$31,IF(P11&gt;=Ayarlar!$B$32,Ayarlar!$A$32,Ayarlar!$A$33))))</f>
        <v/>
      </c>
      <c r="R11" s="34" t="n"/>
    </row>
    <row r="12" ht="18" customHeight="1">
      <c r="A12" s="30">
        <f>IF('Öğrenci Listesi'!C9="","",5)</f>
        <v/>
      </c>
      <c r="B12" s="30">
        <f>IF('Öğrenci Listesi'!B9="","",'Öğrenci Listesi'!B9)</f>
        <v/>
      </c>
      <c r="C12" s="31">
        <f>IF('Öğrenci Listesi'!C9="","",'Öğrenci Listesi'!C9)</f>
        <v/>
      </c>
      <c r="D12" s="32" t="n"/>
      <c r="E12" s="32" t="n"/>
      <c r="F12" s="32" t="n"/>
      <c r="G12" s="32" t="n"/>
      <c r="H12" s="32" t="n"/>
      <c r="I12" s="33">
        <f>IF(COUNT(D12:H12)=0,"",SUM(D12:H12))</f>
        <v/>
      </c>
      <c r="J12" s="32" t="n"/>
      <c r="K12" s="32" t="n"/>
      <c r="L12" s="32" t="n"/>
      <c r="M12" s="32" t="n"/>
      <c r="N12" s="32" t="n"/>
      <c r="O12" s="33">
        <f>IF(COUNT(J12:N12)=0,"",SUM(J12:N12))</f>
        <v/>
      </c>
      <c r="P12" s="33">
        <f>IF(COUNT(I12,O12)=0,"",ROUND(AVERAGE(I12,O12),0))</f>
        <v/>
      </c>
      <c r="Q12" s="33">
        <f>IF(P12="","",IF(P12&gt;=Ayarlar!$B$30,Ayarlar!$A$30,IF(P12&gt;=Ayarlar!$B$31,Ayarlar!$A$31,IF(P12&gt;=Ayarlar!$B$32,Ayarlar!$A$32,Ayarlar!$A$33))))</f>
        <v/>
      </c>
      <c r="R12" s="34" t="n"/>
    </row>
    <row r="13" ht="18" customHeight="1">
      <c r="A13" s="35">
        <f>IF('Öğrenci Listesi'!C10="","",6)</f>
        <v/>
      </c>
      <c r="B13" s="35">
        <f>IF('Öğrenci Listesi'!B10="","",'Öğrenci Listesi'!B10)</f>
        <v/>
      </c>
      <c r="C13" s="36">
        <f>IF('Öğrenci Listesi'!C10="","",'Öğrenci Listesi'!C10)</f>
        <v/>
      </c>
      <c r="D13" s="32" t="n"/>
      <c r="E13" s="32" t="n"/>
      <c r="F13" s="32" t="n"/>
      <c r="G13" s="32" t="n"/>
      <c r="H13" s="32" t="n"/>
      <c r="I13" s="33">
        <f>IF(COUNT(D13:H13)=0,"",SUM(D13:H13))</f>
        <v/>
      </c>
      <c r="J13" s="32" t="n"/>
      <c r="K13" s="32" t="n"/>
      <c r="L13" s="32" t="n"/>
      <c r="M13" s="32" t="n"/>
      <c r="N13" s="32" t="n"/>
      <c r="O13" s="33">
        <f>IF(COUNT(J13:N13)=0,"",SUM(J13:N13))</f>
        <v/>
      </c>
      <c r="P13" s="33">
        <f>IF(COUNT(I13,O13)=0,"",ROUND(AVERAGE(I13,O13),0))</f>
        <v/>
      </c>
      <c r="Q13" s="33">
        <f>IF(P13="","",IF(P13&gt;=Ayarlar!$B$30,Ayarlar!$A$30,IF(P13&gt;=Ayarlar!$B$31,Ayarlar!$A$31,IF(P13&gt;=Ayarlar!$B$32,Ayarlar!$A$32,Ayarlar!$A$33))))</f>
        <v/>
      </c>
      <c r="R13" s="34" t="n"/>
    </row>
    <row r="14" ht="18" customHeight="1">
      <c r="A14" s="30">
        <f>IF('Öğrenci Listesi'!C11="","",7)</f>
        <v/>
      </c>
      <c r="B14" s="30">
        <f>IF('Öğrenci Listesi'!B11="","",'Öğrenci Listesi'!B11)</f>
        <v/>
      </c>
      <c r="C14" s="31">
        <f>IF('Öğrenci Listesi'!C11="","",'Öğrenci Listesi'!C11)</f>
        <v/>
      </c>
      <c r="D14" s="32" t="n"/>
      <c r="E14" s="32" t="n"/>
      <c r="F14" s="32" t="n"/>
      <c r="G14" s="32" t="n"/>
      <c r="H14" s="32" t="n"/>
      <c r="I14" s="33">
        <f>IF(COUNT(D14:H14)=0,"",SUM(D14:H14))</f>
        <v/>
      </c>
      <c r="J14" s="32" t="n"/>
      <c r="K14" s="32" t="n"/>
      <c r="L14" s="32" t="n"/>
      <c r="M14" s="32" t="n"/>
      <c r="N14" s="32" t="n"/>
      <c r="O14" s="33">
        <f>IF(COUNT(J14:N14)=0,"",SUM(J14:N14))</f>
        <v/>
      </c>
      <c r="P14" s="33">
        <f>IF(COUNT(I14,O14)=0,"",ROUND(AVERAGE(I14,O14),0))</f>
        <v/>
      </c>
      <c r="Q14" s="33">
        <f>IF(P14="","",IF(P14&gt;=Ayarlar!$B$30,Ayarlar!$A$30,IF(P14&gt;=Ayarlar!$B$31,Ayarlar!$A$31,IF(P14&gt;=Ayarlar!$B$32,Ayarlar!$A$32,Ayarlar!$A$33))))</f>
        <v/>
      </c>
      <c r="R14" s="34" t="n"/>
    </row>
    <row r="15" ht="18" customHeight="1">
      <c r="A15" s="35">
        <f>IF('Öğrenci Listesi'!C12="","",8)</f>
        <v/>
      </c>
      <c r="B15" s="35">
        <f>IF('Öğrenci Listesi'!B12="","",'Öğrenci Listesi'!B12)</f>
        <v/>
      </c>
      <c r="C15" s="36">
        <f>IF('Öğrenci Listesi'!C12="","",'Öğrenci Listesi'!C12)</f>
        <v/>
      </c>
      <c r="D15" s="32" t="n"/>
      <c r="E15" s="32" t="n"/>
      <c r="F15" s="32" t="n"/>
      <c r="G15" s="32" t="n"/>
      <c r="H15" s="32" t="n"/>
      <c r="I15" s="33">
        <f>IF(COUNT(D15:H15)=0,"",SUM(D15:H15))</f>
        <v/>
      </c>
      <c r="J15" s="32" t="n"/>
      <c r="K15" s="32" t="n"/>
      <c r="L15" s="32" t="n"/>
      <c r="M15" s="32" t="n"/>
      <c r="N15" s="32" t="n"/>
      <c r="O15" s="33">
        <f>IF(COUNT(J15:N15)=0,"",SUM(J15:N15))</f>
        <v/>
      </c>
      <c r="P15" s="33">
        <f>IF(COUNT(I15,O15)=0,"",ROUND(AVERAGE(I15,O15),0))</f>
        <v/>
      </c>
      <c r="Q15" s="33">
        <f>IF(P15="","",IF(P15&gt;=Ayarlar!$B$30,Ayarlar!$A$30,IF(P15&gt;=Ayarlar!$B$31,Ayarlar!$A$31,IF(P15&gt;=Ayarlar!$B$32,Ayarlar!$A$32,Ayarlar!$A$33))))</f>
        <v/>
      </c>
      <c r="R15" s="34" t="n"/>
    </row>
    <row r="16" ht="18" customHeight="1">
      <c r="A16" s="30">
        <f>IF('Öğrenci Listesi'!C13="","",9)</f>
        <v/>
      </c>
      <c r="B16" s="30">
        <f>IF('Öğrenci Listesi'!B13="","",'Öğrenci Listesi'!B13)</f>
        <v/>
      </c>
      <c r="C16" s="31">
        <f>IF('Öğrenci Listesi'!C13="","",'Öğrenci Listesi'!C13)</f>
        <v/>
      </c>
      <c r="D16" s="32" t="n"/>
      <c r="E16" s="32" t="n"/>
      <c r="F16" s="32" t="n"/>
      <c r="G16" s="32" t="n"/>
      <c r="H16" s="32" t="n"/>
      <c r="I16" s="33">
        <f>IF(COUNT(D16:H16)=0,"",SUM(D16:H16))</f>
        <v/>
      </c>
      <c r="J16" s="32" t="n"/>
      <c r="K16" s="32" t="n"/>
      <c r="L16" s="32" t="n"/>
      <c r="M16" s="32" t="n"/>
      <c r="N16" s="32" t="n"/>
      <c r="O16" s="33">
        <f>IF(COUNT(J16:N16)=0,"",SUM(J16:N16))</f>
        <v/>
      </c>
      <c r="P16" s="33">
        <f>IF(COUNT(I16,O16)=0,"",ROUND(AVERAGE(I16,O16),0))</f>
        <v/>
      </c>
      <c r="Q16" s="33">
        <f>IF(P16="","",IF(P16&gt;=Ayarlar!$B$30,Ayarlar!$A$30,IF(P16&gt;=Ayarlar!$B$31,Ayarlar!$A$31,IF(P16&gt;=Ayarlar!$B$32,Ayarlar!$A$32,Ayarlar!$A$33))))</f>
        <v/>
      </c>
      <c r="R16" s="34" t="n"/>
    </row>
    <row r="17" ht="18" customHeight="1">
      <c r="A17" s="35">
        <f>IF('Öğrenci Listesi'!C14="","",10)</f>
        <v/>
      </c>
      <c r="B17" s="35">
        <f>IF('Öğrenci Listesi'!B14="","",'Öğrenci Listesi'!B14)</f>
        <v/>
      </c>
      <c r="C17" s="36">
        <f>IF('Öğrenci Listesi'!C14="","",'Öğrenci Listesi'!C14)</f>
        <v/>
      </c>
      <c r="D17" s="32" t="n"/>
      <c r="E17" s="32" t="n"/>
      <c r="F17" s="32" t="n"/>
      <c r="G17" s="32" t="n"/>
      <c r="H17" s="32" t="n"/>
      <c r="I17" s="33">
        <f>IF(COUNT(D17:H17)=0,"",SUM(D17:H17))</f>
        <v/>
      </c>
      <c r="J17" s="32" t="n"/>
      <c r="K17" s="32" t="n"/>
      <c r="L17" s="32" t="n"/>
      <c r="M17" s="32" t="n"/>
      <c r="N17" s="32" t="n"/>
      <c r="O17" s="33">
        <f>IF(COUNT(J17:N17)=0,"",SUM(J17:N17))</f>
        <v/>
      </c>
      <c r="P17" s="33">
        <f>IF(COUNT(I17,O17)=0,"",ROUND(AVERAGE(I17,O17),0))</f>
        <v/>
      </c>
      <c r="Q17" s="33">
        <f>IF(P17="","",IF(P17&gt;=Ayarlar!$B$30,Ayarlar!$A$30,IF(P17&gt;=Ayarlar!$B$31,Ayarlar!$A$31,IF(P17&gt;=Ayarlar!$B$32,Ayarlar!$A$32,Ayarlar!$A$33))))</f>
        <v/>
      </c>
      <c r="R17" s="34" t="n"/>
    </row>
    <row r="18" ht="18" customHeight="1">
      <c r="A18" s="30">
        <f>IF('Öğrenci Listesi'!C15="","",11)</f>
        <v/>
      </c>
      <c r="B18" s="30">
        <f>IF('Öğrenci Listesi'!B15="","",'Öğrenci Listesi'!B15)</f>
        <v/>
      </c>
      <c r="C18" s="31">
        <f>IF('Öğrenci Listesi'!C15="","",'Öğrenci Listesi'!C15)</f>
        <v/>
      </c>
      <c r="D18" s="32" t="n"/>
      <c r="E18" s="32" t="n"/>
      <c r="F18" s="32" t="n"/>
      <c r="G18" s="32" t="n"/>
      <c r="H18" s="32" t="n"/>
      <c r="I18" s="33">
        <f>IF(COUNT(D18:H18)=0,"",SUM(D18:H18))</f>
        <v/>
      </c>
      <c r="J18" s="32" t="n"/>
      <c r="K18" s="32" t="n"/>
      <c r="L18" s="32" t="n"/>
      <c r="M18" s="32" t="n"/>
      <c r="N18" s="32" t="n"/>
      <c r="O18" s="33">
        <f>IF(COUNT(J18:N18)=0,"",SUM(J18:N18))</f>
        <v/>
      </c>
      <c r="P18" s="33">
        <f>IF(COUNT(I18,O18)=0,"",ROUND(AVERAGE(I18,O18),0))</f>
        <v/>
      </c>
      <c r="Q18" s="33">
        <f>IF(P18="","",IF(P18&gt;=Ayarlar!$B$30,Ayarlar!$A$30,IF(P18&gt;=Ayarlar!$B$31,Ayarlar!$A$31,IF(P18&gt;=Ayarlar!$B$32,Ayarlar!$A$32,Ayarlar!$A$33))))</f>
        <v/>
      </c>
      <c r="R18" s="34" t="n"/>
    </row>
    <row r="19" ht="18" customHeight="1">
      <c r="A19" s="35">
        <f>IF('Öğrenci Listesi'!C16="","",12)</f>
        <v/>
      </c>
      <c r="B19" s="35">
        <f>IF('Öğrenci Listesi'!B16="","",'Öğrenci Listesi'!B16)</f>
        <v/>
      </c>
      <c r="C19" s="36">
        <f>IF('Öğrenci Listesi'!C16="","",'Öğrenci Listesi'!C16)</f>
        <v/>
      </c>
      <c r="D19" s="32" t="n"/>
      <c r="E19" s="32" t="n"/>
      <c r="F19" s="32" t="n"/>
      <c r="G19" s="32" t="n"/>
      <c r="H19" s="32" t="n"/>
      <c r="I19" s="33">
        <f>IF(COUNT(D19:H19)=0,"",SUM(D19:H19))</f>
        <v/>
      </c>
      <c r="J19" s="32" t="n"/>
      <c r="K19" s="32" t="n"/>
      <c r="L19" s="32" t="n"/>
      <c r="M19" s="32" t="n"/>
      <c r="N19" s="32" t="n"/>
      <c r="O19" s="33">
        <f>IF(COUNT(J19:N19)=0,"",SUM(J19:N19))</f>
        <v/>
      </c>
      <c r="P19" s="33">
        <f>IF(COUNT(I19,O19)=0,"",ROUND(AVERAGE(I19,O19),0))</f>
        <v/>
      </c>
      <c r="Q19" s="33">
        <f>IF(P19="","",IF(P19&gt;=Ayarlar!$B$30,Ayarlar!$A$30,IF(P19&gt;=Ayarlar!$B$31,Ayarlar!$A$31,IF(P19&gt;=Ayarlar!$B$32,Ayarlar!$A$32,Ayarlar!$A$33))))</f>
        <v/>
      </c>
      <c r="R19" s="34" t="n"/>
    </row>
    <row r="20" ht="18" customHeight="1">
      <c r="A20" s="30">
        <f>IF('Öğrenci Listesi'!C17="","",13)</f>
        <v/>
      </c>
      <c r="B20" s="30">
        <f>IF('Öğrenci Listesi'!B17="","",'Öğrenci Listesi'!B17)</f>
        <v/>
      </c>
      <c r="C20" s="31">
        <f>IF('Öğrenci Listesi'!C17="","",'Öğrenci Listesi'!C17)</f>
        <v/>
      </c>
      <c r="D20" s="32" t="n"/>
      <c r="E20" s="32" t="n"/>
      <c r="F20" s="32" t="n"/>
      <c r="G20" s="32" t="n"/>
      <c r="H20" s="32" t="n"/>
      <c r="I20" s="33">
        <f>IF(COUNT(D20:H20)=0,"",SUM(D20:H20))</f>
        <v/>
      </c>
      <c r="J20" s="32" t="n"/>
      <c r="K20" s="32" t="n"/>
      <c r="L20" s="32" t="n"/>
      <c r="M20" s="32" t="n"/>
      <c r="N20" s="32" t="n"/>
      <c r="O20" s="33">
        <f>IF(COUNT(J20:N20)=0,"",SUM(J20:N20))</f>
        <v/>
      </c>
      <c r="P20" s="33">
        <f>IF(COUNT(I20,O20)=0,"",ROUND(AVERAGE(I20,O20),0))</f>
        <v/>
      </c>
      <c r="Q20" s="33">
        <f>IF(P20="","",IF(P20&gt;=Ayarlar!$B$30,Ayarlar!$A$30,IF(P20&gt;=Ayarlar!$B$31,Ayarlar!$A$31,IF(P20&gt;=Ayarlar!$B$32,Ayarlar!$A$32,Ayarlar!$A$33))))</f>
        <v/>
      </c>
      <c r="R20" s="34" t="n"/>
    </row>
    <row r="21" ht="18" customHeight="1">
      <c r="A21" s="35">
        <f>IF('Öğrenci Listesi'!C18="","",14)</f>
        <v/>
      </c>
      <c r="B21" s="35">
        <f>IF('Öğrenci Listesi'!B18="","",'Öğrenci Listesi'!B18)</f>
        <v/>
      </c>
      <c r="C21" s="36">
        <f>IF('Öğrenci Listesi'!C18="","",'Öğrenci Listesi'!C18)</f>
        <v/>
      </c>
      <c r="D21" s="32" t="n"/>
      <c r="E21" s="32" t="n"/>
      <c r="F21" s="32" t="n"/>
      <c r="G21" s="32" t="n"/>
      <c r="H21" s="32" t="n"/>
      <c r="I21" s="33">
        <f>IF(COUNT(D21:H21)=0,"",SUM(D21:H21))</f>
        <v/>
      </c>
      <c r="J21" s="32" t="n"/>
      <c r="K21" s="32" t="n"/>
      <c r="L21" s="32" t="n"/>
      <c r="M21" s="32" t="n"/>
      <c r="N21" s="32" t="n"/>
      <c r="O21" s="33">
        <f>IF(COUNT(J21:N21)=0,"",SUM(J21:N21))</f>
        <v/>
      </c>
      <c r="P21" s="33">
        <f>IF(COUNT(I21,O21)=0,"",ROUND(AVERAGE(I21,O21),0))</f>
        <v/>
      </c>
      <c r="Q21" s="33">
        <f>IF(P21="","",IF(P21&gt;=Ayarlar!$B$30,Ayarlar!$A$30,IF(P21&gt;=Ayarlar!$B$31,Ayarlar!$A$31,IF(P21&gt;=Ayarlar!$B$32,Ayarlar!$A$32,Ayarlar!$A$33))))</f>
        <v/>
      </c>
      <c r="R21" s="34" t="n"/>
    </row>
    <row r="22" ht="18" customHeight="1">
      <c r="A22" s="30">
        <f>IF('Öğrenci Listesi'!C19="","",15)</f>
        <v/>
      </c>
      <c r="B22" s="30">
        <f>IF('Öğrenci Listesi'!B19="","",'Öğrenci Listesi'!B19)</f>
        <v/>
      </c>
      <c r="C22" s="31">
        <f>IF('Öğrenci Listesi'!C19="","",'Öğrenci Listesi'!C19)</f>
        <v/>
      </c>
      <c r="D22" s="32" t="n"/>
      <c r="E22" s="32" t="n"/>
      <c r="F22" s="32" t="n"/>
      <c r="G22" s="32" t="n"/>
      <c r="H22" s="32" t="n"/>
      <c r="I22" s="33">
        <f>IF(COUNT(D22:H22)=0,"",SUM(D22:H22))</f>
        <v/>
      </c>
      <c r="J22" s="32" t="n"/>
      <c r="K22" s="32" t="n"/>
      <c r="L22" s="32" t="n"/>
      <c r="M22" s="32" t="n"/>
      <c r="N22" s="32" t="n"/>
      <c r="O22" s="33">
        <f>IF(COUNT(J22:N22)=0,"",SUM(J22:N22))</f>
        <v/>
      </c>
      <c r="P22" s="33">
        <f>IF(COUNT(I22,O22)=0,"",ROUND(AVERAGE(I22,O22),0))</f>
        <v/>
      </c>
      <c r="Q22" s="33">
        <f>IF(P22="","",IF(P22&gt;=Ayarlar!$B$30,Ayarlar!$A$30,IF(P22&gt;=Ayarlar!$B$31,Ayarlar!$A$31,IF(P22&gt;=Ayarlar!$B$32,Ayarlar!$A$32,Ayarlar!$A$33))))</f>
        <v/>
      </c>
      <c r="R22" s="34" t="n"/>
    </row>
    <row r="23" ht="18" customHeight="1">
      <c r="A23" s="35">
        <f>IF('Öğrenci Listesi'!C20="","",16)</f>
        <v/>
      </c>
      <c r="B23" s="35">
        <f>IF('Öğrenci Listesi'!B20="","",'Öğrenci Listesi'!B20)</f>
        <v/>
      </c>
      <c r="C23" s="36">
        <f>IF('Öğrenci Listesi'!C20="","",'Öğrenci Listesi'!C20)</f>
        <v/>
      </c>
      <c r="D23" s="32" t="n"/>
      <c r="E23" s="32" t="n"/>
      <c r="F23" s="32" t="n"/>
      <c r="G23" s="32" t="n"/>
      <c r="H23" s="32" t="n"/>
      <c r="I23" s="33">
        <f>IF(COUNT(D23:H23)=0,"",SUM(D23:H23))</f>
        <v/>
      </c>
      <c r="J23" s="32" t="n"/>
      <c r="K23" s="32" t="n"/>
      <c r="L23" s="32" t="n"/>
      <c r="M23" s="32" t="n"/>
      <c r="N23" s="32" t="n"/>
      <c r="O23" s="33">
        <f>IF(COUNT(J23:N23)=0,"",SUM(J23:N23))</f>
        <v/>
      </c>
      <c r="P23" s="33">
        <f>IF(COUNT(I23,O23)=0,"",ROUND(AVERAGE(I23,O23),0))</f>
        <v/>
      </c>
      <c r="Q23" s="33">
        <f>IF(P23="","",IF(P23&gt;=Ayarlar!$B$30,Ayarlar!$A$30,IF(P23&gt;=Ayarlar!$B$31,Ayarlar!$A$31,IF(P23&gt;=Ayarlar!$B$32,Ayarlar!$A$32,Ayarlar!$A$33))))</f>
        <v/>
      </c>
      <c r="R23" s="34" t="n"/>
    </row>
    <row r="24" ht="18" customHeight="1">
      <c r="A24" s="30">
        <f>IF('Öğrenci Listesi'!C21="","",17)</f>
        <v/>
      </c>
      <c r="B24" s="30">
        <f>IF('Öğrenci Listesi'!B21="","",'Öğrenci Listesi'!B21)</f>
        <v/>
      </c>
      <c r="C24" s="31">
        <f>IF('Öğrenci Listesi'!C21="","",'Öğrenci Listesi'!C21)</f>
        <v/>
      </c>
      <c r="D24" s="32" t="n"/>
      <c r="E24" s="32" t="n"/>
      <c r="F24" s="32" t="n"/>
      <c r="G24" s="32" t="n"/>
      <c r="H24" s="32" t="n"/>
      <c r="I24" s="33">
        <f>IF(COUNT(D24:H24)=0,"",SUM(D24:H24))</f>
        <v/>
      </c>
      <c r="J24" s="32" t="n"/>
      <c r="K24" s="32" t="n"/>
      <c r="L24" s="32" t="n"/>
      <c r="M24" s="32" t="n"/>
      <c r="N24" s="32" t="n"/>
      <c r="O24" s="33">
        <f>IF(COUNT(J24:N24)=0,"",SUM(J24:N24))</f>
        <v/>
      </c>
      <c r="P24" s="33">
        <f>IF(COUNT(I24,O24)=0,"",ROUND(AVERAGE(I24,O24),0))</f>
        <v/>
      </c>
      <c r="Q24" s="33">
        <f>IF(P24="","",IF(P24&gt;=Ayarlar!$B$30,Ayarlar!$A$30,IF(P24&gt;=Ayarlar!$B$31,Ayarlar!$A$31,IF(P24&gt;=Ayarlar!$B$32,Ayarlar!$A$32,Ayarlar!$A$33))))</f>
        <v/>
      </c>
      <c r="R24" s="34" t="n"/>
    </row>
    <row r="25" ht="18" customHeight="1">
      <c r="A25" s="35">
        <f>IF('Öğrenci Listesi'!C22="","",18)</f>
        <v/>
      </c>
      <c r="B25" s="35">
        <f>IF('Öğrenci Listesi'!B22="","",'Öğrenci Listesi'!B22)</f>
        <v/>
      </c>
      <c r="C25" s="36">
        <f>IF('Öğrenci Listesi'!C22="","",'Öğrenci Listesi'!C22)</f>
        <v/>
      </c>
      <c r="D25" s="32" t="n"/>
      <c r="E25" s="32" t="n"/>
      <c r="F25" s="32" t="n"/>
      <c r="G25" s="32" t="n"/>
      <c r="H25" s="32" t="n"/>
      <c r="I25" s="33">
        <f>IF(COUNT(D25:H25)=0,"",SUM(D25:H25))</f>
        <v/>
      </c>
      <c r="J25" s="32" t="n"/>
      <c r="K25" s="32" t="n"/>
      <c r="L25" s="32" t="n"/>
      <c r="M25" s="32" t="n"/>
      <c r="N25" s="32" t="n"/>
      <c r="O25" s="33">
        <f>IF(COUNT(J25:N25)=0,"",SUM(J25:N25))</f>
        <v/>
      </c>
      <c r="P25" s="33">
        <f>IF(COUNT(I25,O25)=0,"",ROUND(AVERAGE(I25,O25),0))</f>
        <v/>
      </c>
      <c r="Q25" s="33">
        <f>IF(P25="","",IF(P25&gt;=Ayarlar!$B$30,Ayarlar!$A$30,IF(P25&gt;=Ayarlar!$B$31,Ayarlar!$A$31,IF(P25&gt;=Ayarlar!$B$32,Ayarlar!$A$32,Ayarlar!$A$33))))</f>
        <v/>
      </c>
      <c r="R25" s="34" t="n"/>
    </row>
    <row r="26" ht="18" customHeight="1">
      <c r="A26" s="30">
        <f>IF('Öğrenci Listesi'!C23="","",19)</f>
        <v/>
      </c>
      <c r="B26" s="30">
        <f>IF('Öğrenci Listesi'!B23="","",'Öğrenci Listesi'!B23)</f>
        <v/>
      </c>
      <c r="C26" s="31">
        <f>IF('Öğrenci Listesi'!C23="","",'Öğrenci Listesi'!C23)</f>
        <v/>
      </c>
      <c r="D26" s="32" t="n"/>
      <c r="E26" s="32" t="n"/>
      <c r="F26" s="32" t="n"/>
      <c r="G26" s="32" t="n"/>
      <c r="H26" s="32" t="n"/>
      <c r="I26" s="33">
        <f>IF(COUNT(D26:H26)=0,"",SUM(D26:H26))</f>
        <v/>
      </c>
      <c r="J26" s="32" t="n"/>
      <c r="K26" s="32" t="n"/>
      <c r="L26" s="32" t="n"/>
      <c r="M26" s="32" t="n"/>
      <c r="N26" s="32" t="n"/>
      <c r="O26" s="33">
        <f>IF(COUNT(J26:N26)=0,"",SUM(J26:N26))</f>
        <v/>
      </c>
      <c r="P26" s="33">
        <f>IF(COUNT(I26,O26)=0,"",ROUND(AVERAGE(I26,O26),0))</f>
        <v/>
      </c>
      <c r="Q26" s="33">
        <f>IF(P26="","",IF(P26&gt;=Ayarlar!$B$30,Ayarlar!$A$30,IF(P26&gt;=Ayarlar!$B$31,Ayarlar!$A$31,IF(P26&gt;=Ayarlar!$B$32,Ayarlar!$A$32,Ayarlar!$A$33))))</f>
        <v/>
      </c>
      <c r="R26" s="34" t="n"/>
    </row>
    <row r="27" ht="18" customHeight="1">
      <c r="A27" s="35">
        <f>IF('Öğrenci Listesi'!C24="","",20)</f>
        <v/>
      </c>
      <c r="B27" s="35">
        <f>IF('Öğrenci Listesi'!B24="","",'Öğrenci Listesi'!B24)</f>
        <v/>
      </c>
      <c r="C27" s="36">
        <f>IF('Öğrenci Listesi'!C24="","",'Öğrenci Listesi'!C24)</f>
        <v/>
      </c>
      <c r="D27" s="32" t="n"/>
      <c r="E27" s="32" t="n"/>
      <c r="F27" s="32" t="n"/>
      <c r="G27" s="32" t="n"/>
      <c r="H27" s="32" t="n"/>
      <c r="I27" s="33">
        <f>IF(COUNT(D27:H27)=0,"",SUM(D27:H27))</f>
        <v/>
      </c>
      <c r="J27" s="32" t="n"/>
      <c r="K27" s="32" t="n"/>
      <c r="L27" s="32" t="n"/>
      <c r="M27" s="32" t="n"/>
      <c r="N27" s="32" t="n"/>
      <c r="O27" s="33">
        <f>IF(COUNT(J27:N27)=0,"",SUM(J27:N27))</f>
        <v/>
      </c>
      <c r="P27" s="33">
        <f>IF(COUNT(I27,O27)=0,"",ROUND(AVERAGE(I27,O27),0))</f>
        <v/>
      </c>
      <c r="Q27" s="33">
        <f>IF(P27="","",IF(P27&gt;=Ayarlar!$B$30,Ayarlar!$A$30,IF(P27&gt;=Ayarlar!$B$31,Ayarlar!$A$31,IF(P27&gt;=Ayarlar!$B$32,Ayarlar!$A$32,Ayarlar!$A$33))))</f>
        <v/>
      </c>
      <c r="R27" s="34" t="n"/>
    </row>
    <row r="28" ht="18" customHeight="1">
      <c r="A28" s="30">
        <f>IF('Öğrenci Listesi'!C25="","",21)</f>
        <v/>
      </c>
      <c r="B28" s="30">
        <f>IF('Öğrenci Listesi'!B25="","",'Öğrenci Listesi'!B25)</f>
        <v/>
      </c>
      <c r="C28" s="31">
        <f>IF('Öğrenci Listesi'!C25="","",'Öğrenci Listesi'!C25)</f>
        <v/>
      </c>
      <c r="D28" s="32" t="n"/>
      <c r="E28" s="32" t="n"/>
      <c r="F28" s="32" t="n"/>
      <c r="G28" s="32" t="n"/>
      <c r="H28" s="32" t="n"/>
      <c r="I28" s="33">
        <f>IF(COUNT(D28:H28)=0,"",SUM(D28:H28))</f>
        <v/>
      </c>
      <c r="J28" s="32" t="n"/>
      <c r="K28" s="32" t="n"/>
      <c r="L28" s="32" t="n"/>
      <c r="M28" s="32" t="n"/>
      <c r="N28" s="32" t="n"/>
      <c r="O28" s="33">
        <f>IF(COUNT(J28:N28)=0,"",SUM(J28:N28))</f>
        <v/>
      </c>
      <c r="P28" s="33">
        <f>IF(COUNT(I28,O28)=0,"",ROUND(AVERAGE(I28,O28),0))</f>
        <v/>
      </c>
      <c r="Q28" s="33">
        <f>IF(P28="","",IF(P28&gt;=Ayarlar!$B$30,Ayarlar!$A$30,IF(P28&gt;=Ayarlar!$B$31,Ayarlar!$A$31,IF(P28&gt;=Ayarlar!$B$32,Ayarlar!$A$32,Ayarlar!$A$33))))</f>
        <v/>
      </c>
      <c r="R28" s="34" t="n"/>
    </row>
    <row r="29" ht="18" customHeight="1">
      <c r="A29" s="35">
        <f>IF('Öğrenci Listesi'!C26="","",22)</f>
        <v/>
      </c>
      <c r="B29" s="35">
        <f>IF('Öğrenci Listesi'!B26="","",'Öğrenci Listesi'!B26)</f>
        <v/>
      </c>
      <c r="C29" s="36">
        <f>IF('Öğrenci Listesi'!C26="","",'Öğrenci Listesi'!C26)</f>
        <v/>
      </c>
      <c r="D29" s="32" t="n"/>
      <c r="E29" s="32" t="n"/>
      <c r="F29" s="32" t="n"/>
      <c r="G29" s="32" t="n"/>
      <c r="H29" s="32" t="n"/>
      <c r="I29" s="33">
        <f>IF(COUNT(D29:H29)=0,"",SUM(D29:H29))</f>
        <v/>
      </c>
      <c r="J29" s="32" t="n"/>
      <c r="K29" s="32" t="n"/>
      <c r="L29" s="32" t="n"/>
      <c r="M29" s="32" t="n"/>
      <c r="N29" s="32" t="n"/>
      <c r="O29" s="33">
        <f>IF(COUNT(J29:N29)=0,"",SUM(J29:N29))</f>
        <v/>
      </c>
      <c r="P29" s="33">
        <f>IF(COUNT(I29,O29)=0,"",ROUND(AVERAGE(I29,O29),0))</f>
        <v/>
      </c>
      <c r="Q29" s="33">
        <f>IF(P29="","",IF(P29&gt;=Ayarlar!$B$30,Ayarlar!$A$30,IF(P29&gt;=Ayarlar!$B$31,Ayarlar!$A$31,IF(P29&gt;=Ayarlar!$B$32,Ayarlar!$A$32,Ayarlar!$A$33))))</f>
        <v/>
      </c>
      <c r="R29" s="34" t="n"/>
    </row>
    <row r="30" ht="18" customHeight="1">
      <c r="A30" s="30">
        <f>IF('Öğrenci Listesi'!C27="","",23)</f>
        <v/>
      </c>
      <c r="B30" s="30">
        <f>IF('Öğrenci Listesi'!B27="","",'Öğrenci Listesi'!B27)</f>
        <v/>
      </c>
      <c r="C30" s="31">
        <f>IF('Öğrenci Listesi'!C27="","",'Öğrenci Listesi'!C27)</f>
        <v/>
      </c>
      <c r="D30" s="32" t="n"/>
      <c r="E30" s="32" t="n"/>
      <c r="F30" s="32" t="n"/>
      <c r="G30" s="32" t="n"/>
      <c r="H30" s="32" t="n"/>
      <c r="I30" s="33">
        <f>IF(COUNT(D30:H30)=0,"",SUM(D30:H30))</f>
        <v/>
      </c>
      <c r="J30" s="32" t="n"/>
      <c r="K30" s="32" t="n"/>
      <c r="L30" s="32" t="n"/>
      <c r="M30" s="32" t="n"/>
      <c r="N30" s="32" t="n"/>
      <c r="O30" s="33">
        <f>IF(COUNT(J30:N30)=0,"",SUM(J30:N30))</f>
        <v/>
      </c>
      <c r="P30" s="33">
        <f>IF(COUNT(I30,O30)=0,"",ROUND(AVERAGE(I30,O30),0))</f>
        <v/>
      </c>
      <c r="Q30" s="33">
        <f>IF(P30="","",IF(P30&gt;=Ayarlar!$B$30,Ayarlar!$A$30,IF(P30&gt;=Ayarlar!$B$31,Ayarlar!$A$31,IF(P30&gt;=Ayarlar!$B$32,Ayarlar!$A$32,Ayarlar!$A$33))))</f>
        <v/>
      </c>
      <c r="R30" s="34" t="n"/>
    </row>
    <row r="31" ht="18" customHeight="1">
      <c r="A31" s="35">
        <f>IF('Öğrenci Listesi'!C28="","",24)</f>
        <v/>
      </c>
      <c r="B31" s="35">
        <f>IF('Öğrenci Listesi'!B28="","",'Öğrenci Listesi'!B28)</f>
        <v/>
      </c>
      <c r="C31" s="36">
        <f>IF('Öğrenci Listesi'!C28="","",'Öğrenci Listesi'!C28)</f>
        <v/>
      </c>
      <c r="D31" s="32" t="n"/>
      <c r="E31" s="32" t="n"/>
      <c r="F31" s="32" t="n"/>
      <c r="G31" s="32" t="n"/>
      <c r="H31" s="32" t="n"/>
      <c r="I31" s="33">
        <f>IF(COUNT(D31:H31)=0,"",SUM(D31:H31))</f>
        <v/>
      </c>
      <c r="J31" s="32" t="n"/>
      <c r="K31" s="32" t="n"/>
      <c r="L31" s="32" t="n"/>
      <c r="M31" s="32" t="n"/>
      <c r="N31" s="32" t="n"/>
      <c r="O31" s="33">
        <f>IF(COUNT(J31:N31)=0,"",SUM(J31:N31))</f>
        <v/>
      </c>
      <c r="P31" s="33">
        <f>IF(COUNT(I31,O31)=0,"",ROUND(AVERAGE(I31,O31),0))</f>
        <v/>
      </c>
      <c r="Q31" s="33">
        <f>IF(P31="","",IF(P31&gt;=Ayarlar!$B$30,Ayarlar!$A$30,IF(P31&gt;=Ayarlar!$B$31,Ayarlar!$A$31,IF(P31&gt;=Ayarlar!$B$32,Ayarlar!$A$32,Ayarlar!$A$33))))</f>
        <v/>
      </c>
      <c r="R31" s="34" t="n"/>
    </row>
    <row r="32" ht="18" customHeight="1">
      <c r="A32" s="30">
        <f>IF('Öğrenci Listesi'!C29="","",25)</f>
        <v/>
      </c>
      <c r="B32" s="30">
        <f>IF('Öğrenci Listesi'!B29="","",'Öğrenci Listesi'!B29)</f>
        <v/>
      </c>
      <c r="C32" s="31">
        <f>IF('Öğrenci Listesi'!C29="","",'Öğrenci Listesi'!C29)</f>
        <v/>
      </c>
      <c r="D32" s="32" t="n"/>
      <c r="E32" s="32" t="n"/>
      <c r="F32" s="32" t="n"/>
      <c r="G32" s="32" t="n"/>
      <c r="H32" s="32" t="n"/>
      <c r="I32" s="33">
        <f>IF(COUNT(D32:H32)=0,"",SUM(D32:H32))</f>
        <v/>
      </c>
      <c r="J32" s="32" t="n"/>
      <c r="K32" s="32" t="n"/>
      <c r="L32" s="32" t="n"/>
      <c r="M32" s="32" t="n"/>
      <c r="N32" s="32" t="n"/>
      <c r="O32" s="33">
        <f>IF(COUNT(J32:N32)=0,"",SUM(J32:N32))</f>
        <v/>
      </c>
      <c r="P32" s="33">
        <f>IF(COUNT(I32,O32)=0,"",ROUND(AVERAGE(I32,O32),0))</f>
        <v/>
      </c>
      <c r="Q32" s="33">
        <f>IF(P32="","",IF(P32&gt;=Ayarlar!$B$30,Ayarlar!$A$30,IF(P32&gt;=Ayarlar!$B$31,Ayarlar!$A$31,IF(P32&gt;=Ayarlar!$B$32,Ayarlar!$A$32,Ayarlar!$A$33))))</f>
        <v/>
      </c>
      <c r="R32" s="34" t="n"/>
    </row>
    <row r="33" ht="18" customHeight="1">
      <c r="A33" s="35">
        <f>IF('Öğrenci Listesi'!C30="","",26)</f>
        <v/>
      </c>
      <c r="B33" s="35">
        <f>IF('Öğrenci Listesi'!B30="","",'Öğrenci Listesi'!B30)</f>
        <v/>
      </c>
      <c r="C33" s="36">
        <f>IF('Öğrenci Listesi'!C30="","",'Öğrenci Listesi'!C30)</f>
        <v/>
      </c>
      <c r="D33" s="32" t="n"/>
      <c r="E33" s="32" t="n"/>
      <c r="F33" s="32" t="n"/>
      <c r="G33" s="32" t="n"/>
      <c r="H33" s="32" t="n"/>
      <c r="I33" s="33">
        <f>IF(COUNT(D33:H33)=0,"",SUM(D33:H33))</f>
        <v/>
      </c>
      <c r="J33" s="32" t="n"/>
      <c r="K33" s="32" t="n"/>
      <c r="L33" s="32" t="n"/>
      <c r="M33" s="32" t="n"/>
      <c r="N33" s="32" t="n"/>
      <c r="O33" s="33">
        <f>IF(COUNT(J33:N33)=0,"",SUM(J33:N33))</f>
        <v/>
      </c>
      <c r="P33" s="33">
        <f>IF(COUNT(I33,O33)=0,"",ROUND(AVERAGE(I33,O33),0))</f>
        <v/>
      </c>
      <c r="Q33" s="33">
        <f>IF(P33="","",IF(P33&gt;=Ayarlar!$B$30,Ayarlar!$A$30,IF(P33&gt;=Ayarlar!$B$31,Ayarlar!$A$31,IF(P33&gt;=Ayarlar!$B$32,Ayarlar!$A$32,Ayarlar!$A$33))))</f>
        <v/>
      </c>
      <c r="R33" s="34" t="n"/>
    </row>
    <row r="34" ht="18" customHeight="1">
      <c r="A34" s="30">
        <f>IF('Öğrenci Listesi'!C31="","",27)</f>
        <v/>
      </c>
      <c r="B34" s="30">
        <f>IF('Öğrenci Listesi'!B31="","",'Öğrenci Listesi'!B31)</f>
        <v/>
      </c>
      <c r="C34" s="31">
        <f>IF('Öğrenci Listesi'!C31="","",'Öğrenci Listesi'!C31)</f>
        <v/>
      </c>
      <c r="D34" s="32" t="n"/>
      <c r="E34" s="32" t="n"/>
      <c r="F34" s="32" t="n"/>
      <c r="G34" s="32" t="n"/>
      <c r="H34" s="32" t="n"/>
      <c r="I34" s="33">
        <f>IF(COUNT(D34:H34)=0,"",SUM(D34:H34))</f>
        <v/>
      </c>
      <c r="J34" s="32" t="n"/>
      <c r="K34" s="32" t="n"/>
      <c r="L34" s="32" t="n"/>
      <c r="M34" s="32" t="n"/>
      <c r="N34" s="32" t="n"/>
      <c r="O34" s="33">
        <f>IF(COUNT(J34:N34)=0,"",SUM(J34:N34))</f>
        <v/>
      </c>
      <c r="P34" s="33">
        <f>IF(COUNT(I34,O34)=0,"",ROUND(AVERAGE(I34,O34),0))</f>
        <v/>
      </c>
      <c r="Q34" s="33">
        <f>IF(P34="","",IF(P34&gt;=Ayarlar!$B$30,Ayarlar!$A$30,IF(P34&gt;=Ayarlar!$B$31,Ayarlar!$A$31,IF(P34&gt;=Ayarlar!$B$32,Ayarlar!$A$32,Ayarlar!$A$33))))</f>
        <v/>
      </c>
      <c r="R34" s="34" t="n"/>
    </row>
    <row r="35" ht="18" customHeight="1">
      <c r="A35" s="35">
        <f>IF('Öğrenci Listesi'!C32="","",28)</f>
        <v/>
      </c>
      <c r="B35" s="35">
        <f>IF('Öğrenci Listesi'!B32="","",'Öğrenci Listesi'!B32)</f>
        <v/>
      </c>
      <c r="C35" s="36">
        <f>IF('Öğrenci Listesi'!C32="","",'Öğrenci Listesi'!C32)</f>
        <v/>
      </c>
      <c r="D35" s="32" t="n"/>
      <c r="E35" s="32" t="n"/>
      <c r="F35" s="32" t="n"/>
      <c r="G35" s="32" t="n"/>
      <c r="H35" s="32" t="n"/>
      <c r="I35" s="33">
        <f>IF(COUNT(D35:H35)=0,"",SUM(D35:H35))</f>
        <v/>
      </c>
      <c r="J35" s="32" t="n"/>
      <c r="K35" s="32" t="n"/>
      <c r="L35" s="32" t="n"/>
      <c r="M35" s="32" t="n"/>
      <c r="N35" s="32" t="n"/>
      <c r="O35" s="33">
        <f>IF(COUNT(J35:N35)=0,"",SUM(J35:N35))</f>
        <v/>
      </c>
      <c r="P35" s="33">
        <f>IF(COUNT(I35,O35)=0,"",ROUND(AVERAGE(I35,O35),0))</f>
        <v/>
      </c>
      <c r="Q35" s="33">
        <f>IF(P35="","",IF(P35&gt;=Ayarlar!$B$30,Ayarlar!$A$30,IF(P35&gt;=Ayarlar!$B$31,Ayarlar!$A$31,IF(P35&gt;=Ayarlar!$B$32,Ayarlar!$A$32,Ayarlar!$A$33))))</f>
        <v/>
      </c>
      <c r="R35" s="34" t="n"/>
    </row>
    <row r="36" ht="18" customHeight="1">
      <c r="A36" s="30">
        <f>IF('Öğrenci Listesi'!C33="","",29)</f>
        <v/>
      </c>
      <c r="B36" s="30">
        <f>IF('Öğrenci Listesi'!B33="","",'Öğrenci Listesi'!B33)</f>
        <v/>
      </c>
      <c r="C36" s="31">
        <f>IF('Öğrenci Listesi'!C33="","",'Öğrenci Listesi'!C33)</f>
        <v/>
      </c>
      <c r="D36" s="32" t="n"/>
      <c r="E36" s="32" t="n"/>
      <c r="F36" s="32" t="n"/>
      <c r="G36" s="32" t="n"/>
      <c r="H36" s="32" t="n"/>
      <c r="I36" s="33">
        <f>IF(COUNT(D36:H36)=0,"",SUM(D36:H36))</f>
        <v/>
      </c>
      <c r="J36" s="32" t="n"/>
      <c r="K36" s="32" t="n"/>
      <c r="L36" s="32" t="n"/>
      <c r="M36" s="32" t="n"/>
      <c r="N36" s="32" t="n"/>
      <c r="O36" s="33">
        <f>IF(COUNT(J36:N36)=0,"",SUM(J36:N36))</f>
        <v/>
      </c>
      <c r="P36" s="33">
        <f>IF(COUNT(I36,O36)=0,"",ROUND(AVERAGE(I36,O36),0))</f>
        <v/>
      </c>
      <c r="Q36" s="33">
        <f>IF(P36="","",IF(P36&gt;=Ayarlar!$B$30,Ayarlar!$A$30,IF(P36&gt;=Ayarlar!$B$31,Ayarlar!$A$31,IF(P36&gt;=Ayarlar!$B$32,Ayarlar!$A$32,Ayarlar!$A$33))))</f>
        <v/>
      </c>
      <c r="R36" s="34" t="n"/>
    </row>
    <row r="37" ht="18" customHeight="1">
      <c r="A37" s="35">
        <f>IF('Öğrenci Listesi'!C34="","",30)</f>
        <v/>
      </c>
      <c r="B37" s="35">
        <f>IF('Öğrenci Listesi'!B34="","",'Öğrenci Listesi'!B34)</f>
        <v/>
      </c>
      <c r="C37" s="36">
        <f>IF('Öğrenci Listesi'!C34="","",'Öğrenci Listesi'!C34)</f>
        <v/>
      </c>
      <c r="D37" s="32" t="n"/>
      <c r="E37" s="32" t="n"/>
      <c r="F37" s="32" t="n"/>
      <c r="G37" s="32" t="n"/>
      <c r="H37" s="32" t="n"/>
      <c r="I37" s="33">
        <f>IF(COUNT(D37:H37)=0,"",SUM(D37:H37))</f>
        <v/>
      </c>
      <c r="J37" s="32" t="n"/>
      <c r="K37" s="32" t="n"/>
      <c r="L37" s="32" t="n"/>
      <c r="M37" s="32" t="n"/>
      <c r="N37" s="32" t="n"/>
      <c r="O37" s="33">
        <f>IF(COUNT(J37:N37)=0,"",SUM(J37:N37))</f>
        <v/>
      </c>
      <c r="P37" s="33">
        <f>IF(COUNT(I37,O37)=0,"",ROUND(AVERAGE(I37,O37),0))</f>
        <v/>
      </c>
      <c r="Q37" s="33">
        <f>IF(P37="","",IF(P37&gt;=Ayarlar!$B$30,Ayarlar!$A$30,IF(P37&gt;=Ayarlar!$B$31,Ayarlar!$A$31,IF(P37&gt;=Ayarlar!$B$32,Ayarlar!$A$32,Ayarlar!$A$33))))</f>
        <v/>
      </c>
      <c r="R37" s="34" t="n"/>
    </row>
    <row r="38" ht="18" customHeight="1">
      <c r="A38" s="30">
        <f>IF('Öğrenci Listesi'!C35="","",31)</f>
        <v/>
      </c>
      <c r="B38" s="30">
        <f>IF('Öğrenci Listesi'!B35="","",'Öğrenci Listesi'!B35)</f>
        <v/>
      </c>
      <c r="C38" s="31">
        <f>IF('Öğrenci Listesi'!C35="","",'Öğrenci Listesi'!C35)</f>
        <v/>
      </c>
      <c r="D38" s="32" t="n"/>
      <c r="E38" s="32" t="n"/>
      <c r="F38" s="32" t="n"/>
      <c r="G38" s="32" t="n"/>
      <c r="H38" s="32" t="n"/>
      <c r="I38" s="33">
        <f>IF(COUNT(D38:H38)=0,"",SUM(D38:H38))</f>
        <v/>
      </c>
      <c r="J38" s="32" t="n"/>
      <c r="K38" s="32" t="n"/>
      <c r="L38" s="32" t="n"/>
      <c r="M38" s="32" t="n"/>
      <c r="N38" s="32" t="n"/>
      <c r="O38" s="33">
        <f>IF(COUNT(J38:N38)=0,"",SUM(J38:N38))</f>
        <v/>
      </c>
      <c r="P38" s="33">
        <f>IF(COUNT(I38,O38)=0,"",ROUND(AVERAGE(I38,O38),0))</f>
        <v/>
      </c>
      <c r="Q38" s="33">
        <f>IF(P38="","",IF(P38&gt;=Ayarlar!$B$30,Ayarlar!$A$30,IF(P38&gt;=Ayarlar!$B$31,Ayarlar!$A$31,IF(P38&gt;=Ayarlar!$B$32,Ayarlar!$A$32,Ayarlar!$A$33))))</f>
        <v/>
      </c>
      <c r="R38" s="34" t="n"/>
    </row>
    <row r="39" ht="18" customHeight="1">
      <c r="A39" s="35">
        <f>IF('Öğrenci Listesi'!C36="","",32)</f>
        <v/>
      </c>
      <c r="B39" s="35">
        <f>IF('Öğrenci Listesi'!B36="","",'Öğrenci Listesi'!B36)</f>
        <v/>
      </c>
      <c r="C39" s="36">
        <f>IF('Öğrenci Listesi'!C36="","",'Öğrenci Listesi'!C36)</f>
        <v/>
      </c>
      <c r="D39" s="32" t="n"/>
      <c r="E39" s="32" t="n"/>
      <c r="F39" s="32" t="n"/>
      <c r="G39" s="32" t="n"/>
      <c r="H39" s="32" t="n"/>
      <c r="I39" s="33">
        <f>IF(COUNT(D39:H39)=0,"",SUM(D39:H39))</f>
        <v/>
      </c>
      <c r="J39" s="32" t="n"/>
      <c r="K39" s="32" t="n"/>
      <c r="L39" s="32" t="n"/>
      <c r="M39" s="32" t="n"/>
      <c r="N39" s="32" t="n"/>
      <c r="O39" s="33">
        <f>IF(COUNT(J39:N39)=0,"",SUM(J39:N39))</f>
        <v/>
      </c>
      <c r="P39" s="33">
        <f>IF(COUNT(I39,O39)=0,"",ROUND(AVERAGE(I39,O39),0))</f>
        <v/>
      </c>
      <c r="Q39" s="33">
        <f>IF(P39="","",IF(P39&gt;=Ayarlar!$B$30,Ayarlar!$A$30,IF(P39&gt;=Ayarlar!$B$31,Ayarlar!$A$31,IF(P39&gt;=Ayarlar!$B$32,Ayarlar!$A$32,Ayarlar!$A$33))))</f>
        <v/>
      </c>
      <c r="R39" s="34" t="n"/>
    </row>
    <row r="40" ht="18" customHeight="1">
      <c r="A40" s="30">
        <f>IF('Öğrenci Listesi'!C37="","",33)</f>
        <v/>
      </c>
      <c r="B40" s="30">
        <f>IF('Öğrenci Listesi'!B37="","",'Öğrenci Listesi'!B37)</f>
        <v/>
      </c>
      <c r="C40" s="31">
        <f>IF('Öğrenci Listesi'!C37="","",'Öğrenci Listesi'!C37)</f>
        <v/>
      </c>
      <c r="D40" s="32" t="n"/>
      <c r="E40" s="32" t="n"/>
      <c r="F40" s="32" t="n"/>
      <c r="G40" s="32" t="n"/>
      <c r="H40" s="32" t="n"/>
      <c r="I40" s="33">
        <f>IF(COUNT(D40:H40)=0,"",SUM(D40:H40))</f>
        <v/>
      </c>
      <c r="J40" s="32" t="n"/>
      <c r="K40" s="32" t="n"/>
      <c r="L40" s="32" t="n"/>
      <c r="M40" s="32" t="n"/>
      <c r="N40" s="32" t="n"/>
      <c r="O40" s="33">
        <f>IF(COUNT(J40:N40)=0,"",SUM(J40:N40))</f>
        <v/>
      </c>
      <c r="P40" s="33">
        <f>IF(COUNT(I40,O40)=0,"",ROUND(AVERAGE(I40,O40),0))</f>
        <v/>
      </c>
      <c r="Q40" s="33">
        <f>IF(P40="","",IF(P40&gt;=Ayarlar!$B$30,Ayarlar!$A$30,IF(P40&gt;=Ayarlar!$B$31,Ayarlar!$A$31,IF(P40&gt;=Ayarlar!$B$32,Ayarlar!$A$32,Ayarlar!$A$33))))</f>
        <v/>
      </c>
      <c r="R40" s="34" t="n"/>
    </row>
    <row r="41" ht="18" customHeight="1">
      <c r="A41" s="35">
        <f>IF('Öğrenci Listesi'!C38="","",34)</f>
        <v/>
      </c>
      <c r="B41" s="35">
        <f>IF('Öğrenci Listesi'!B38="","",'Öğrenci Listesi'!B38)</f>
        <v/>
      </c>
      <c r="C41" s="36">
        <f>IF('Öğrenci Listesi'!C38="","",'Öğrenci Listesi'!C38)</f>
        <v/>
      </c>
      <c r="D41" s="32" t="n"/>
      <c r="E41" s="32" t="n"/>
      <c r="F41" s="32" t="n"/>
      <c r="G41" s="32" t="n"/>
      <c r="H41" s="32" t="n"/>
      <c r="I41" s="33">
        <f>IF(COUNT(D41:H41)=0,"",SUM(D41:H41))</f>
        <v/>
      </c>
      <c r="J41" s="32" t="n"/>
      <c r="K41" s="32" t="n"/>
      <c r="L41" s="32" t="n"/>
      <c r="M41" s="32" t="n"/>
      <c r="N41" s="32" t="n"/>
      <c r="O41" s="33">
        <f>IF(COUNT(J41:N41)=0,"",SUM(J41:N41))</f>
        <v/>
      </c>
      <c r="P41" s="33">
        <f>IF(COUNT(I41,O41)=0,"",ROUND(AVERAGE(I41,O41),0))</f>
        <v/>
      </c>
      <c r="Q41" s="33">
        <f>IF(P41="","",IF(P41&gt;=Ayarlar!$B$30,Ayarlar!$A$30,IF(P41&gt;=Ayarlar!$B$31,Ayarlar!$A$31,IF(P41&gt;=Ayarlar!$B$32,Ayarlar!$A$32,Ayarlar!$A$33))))</f>
        <v/>
      </c>
      <c r="R41" s="34" t="n"/>
    </row>
    <row r="42" ht="18" customHeight="1">
      <c r="A42" s="30">
        <f>IF('Öğrenci Listesi'!C39="","",35)</f>
        <v/>
      </c>
      <c r="B42" s="30">
        <f>IF('Öğrenci Listesi'!B39="","",'Öğrenci Listesi'!B39)</f>
        <v/>
      </c>
      <c r="C42" s="31">
        <f>IF('Öğrenci Listesi'!C39="","",'Öğrenci Listesi'!C39)</f>
        <v/>
      </c>
      <c r="D42" s="32" t="n"/>
      <c r="E42" s="32" t="n"/>
      <c r="F42" s="32" t="n"/>
      <c r="G42" s="32" t="n"/>
      <c r="H42" s="32" t="n"/>
      <c r="I42" s="33">
        <f>IF(COUNT(D42:H42)=0,"",SUM(D42:H42))</f>
        <v/>
      </c>
      <c r="J42" s="32" t="n"/>
      <c r="K42" s="32" t="n"/>
      <c r="L42" s="32" t="n"/>
      <c r="M42" s="32" t="n"/>
      <c r="N42" s="32" t="n"/>
      <c r="O42" s="33">
        <f>IF(COUNT(J42:N42)=0,"",SUM(J42:N42))</f>
        <v/>
      </c>
      <c r="P42" s="33">
        <f>IF(COUNT(I42,O42)=0,"",ROUND(AVERAGE(I42,O42),0))</f>
        <v/>
      </c>
      <c r="Q42" s="33">
        <f>IF(P42="","",IF(P42&gt;=Ayarlar!$B$30,Ayarlar!$A$30,IF(P42&gt;=Ayarlar!$B$31,Ayarlar!$A$31,IF(P42&gt;=Ayarlar!$B$32,Ayarlar!$A$32,Ayarlar!$A$33))))</f>
        <v/>
      </c>
      <c r="R42" s="34" t="n"/>
    </row>
    <row r="43" ht="18" customHeight="1">
      <c r="A43" s="35">
        <f>IF('Öğrenci Listesi'!C40="","",36)</f>
        <v/>
      </c>
      <c r="B43" s="35">
        <f>IF('Öğrenci Listesi'!B40="","",'Öğrenci Listesi'!B40)</f>
        <v/>
      </c>
      <c r="C43" s="36">
        <f>IF('Öğrenci Listesi'!C40="","",'Öğrenci Listesi'!C40)</f>
        <v/>
      </c>
      <c r="D43" s="32" t="n"/>
      <c r="E43" s="32" t="n"/>
      <c r="F43" s="32" t="n"/>
      <c r="G43" s="32" t="n"/>
      <c r="H43" s="32" t="n"/>
      <c r="I43" s="33">
        <f>IF(COUNT(D43:H43)=0,"",SUM(D43:H43))</f>
        <v/>
      </c>
      <c r="J43" s="32" t="n"/>
      <c r="K43" s="32" t="n"/>
      <c r="L43" s="32" t="n"/>
      <c r="M43" s="32" t="n"/>
      <c r="N43" s="32" t="n"/>
      <c r="O43" s="33">
        <f>IF(COUNT(J43:N43)=0,"",SUM(J43:N43))</f>
        <v/>
      </c>
      <c r="P43" s="33">
        <f>IF(COUNT(I43,O43)=0,"",ROUND(AVERAGE(I43,O43),0))</f>
        <v/>
      </c>
      <c r="Q43" s="33">
        <f>IF(P43="","",IF(P43&gt;=Ayarlar!$B$30,Ayarlar!$A$30,IF(P43&gt;=Ayarlar!$B$31,Ayarlar!$A$31,IF(P43&gt;=Ayarlar!$B$32,Ayarlar!$A$32,Ayarlar!$A$33))))</f>
        <v/>
      </c>
      <c r="R43" s="34" t="n"/>
    </row>
    <row r="44" ht="18" customHeight="1">
      <c r="A44" s="30">
        <f>IF('Öğrenci Listesi'!C41="","",37)</f>
        <v/>
      </c>
      <c r="B44" s="30">
        <f>IF('Öğrenci Listesi'!B41="","",'Öğrenci Listesi'!B41)</f>
        <v/>
      </c>
      <c r="C44" s="31">
        <f>IF('Öğrenci Listesi'!C41="","",'Öğrenci Listesi'!C41)</f>
        <v/>
      </c>
      <c r="D44" s="32" t="n"/>
      <c r="E44" s="32" t="n"/>
      <c r="F44" s="32" t="n"/>
      <c r="G44" s="32" t="n"/>
      <c r="H44" s="32" t="n"/>
      <c r="I44" s="33">
        <f>IF(COUNT(D44:H44)=0,"",SUM(D44:H44))</f>
        <v/>
      </c>
      <c r="J44" s="32" t="n"/>
      <c r="K44" s="32" t="n"/>
      <c r="L44" s="32" t="n"/>
      <c r="M44" s="32" t="n"/>
      <c r="N44" s="32" t="n"/>
      <c r="O44" s="33">
        <f>IF(COUNT(J44:N44)=0,"",SUM(J44:N44))</f>
        <v/>
      </c>
      <c r="P44" s="33">
        <f>IF(COUNT(I44,O44)=0,"",ROUND(AVERAGE(I44,O44),0))</f>
        <v/>
      </c>
      <c r="Q44" s="33">
        <f>IF(P44="","",IF(P44&gt;=Ayarlar!$B$30,Ayarlar!$A$30,IF(P44&gt;=Ayarlar!$B$31,Ayarlar!$A$31,IF(P44&gt;=Ayarlar!$B$32,Ayarlar!$A$32,Ayarlar!$A$33))))</f>
        <v/>
      </c>
      <c r="R44" s="34" t="n"/>
    </row>
    <row r="45" ht="18" customHeight="1">
      <c r="A45" s="35">
        <f>IF('Öğrenci Listesi'!C42="","",38)</f>
        <v/>
      </c>
      <c r="B45" s="35">
        <f>IF('Öğrenci Listesi'!B42="","",'Öğrenci Listesi'!B42)</f>
        <v/>
      </c>
      <c r="C45" s="36">
        <f>IF('Öğrenci Listesi'!C42="","",'Öğrenci Listesi'!C42)</f>
        <v/>
      </c>
      <c r="D45" s="32" t="n"/>
      <c r="E45" s="32" t="n"/>
      <c r="F45" s="32" t="n"/>
      <c r="G45" s="32" t="n"/>
      <c r="H45" s="32" t="n"/>
      <c r="I45" s="33">
        <f>IF(COUNT(D45:H45)=0,"",SUM(D45:H45))</f>
        <v/>
      </c>
      <c r="J45" s="32" t="n"/>
      <c r="K45" s="32" t="n"/>
      <c r="L45" s="32" t="n"/>
      <c r="M45" s="32" t="n"/>
      <c r="N45" s="32" t="n"/>
      <c r="O45" s="33">
        <f>IF(COUNT(J45:N45)=0,"",SUM(J45:N45))</f>
        <v/>
      </c>
      <c r="P45" s="33">
        <f>IF(COUNT(I45,O45)=0,"",ROUND(AVERAGE(I45,O45),0))</f>
        <v/>
      </c>
      <c r="Q45" s="33">
        <f>IF(P45="","",IF(P45&gt;=Ayarlar!$B$30,Ayarlar!$A$30,IF(P45&gt;=Ayarlar!$B$31,Ayarlar!$A$31,IF(P45&gt;=Ayarlar!$B$32,Ayarlar!$A$32,Ayarlar!$A$33))))</f>
        <v/>
      </c>
      <c r="R45" s="34" t="n"/>
    </row>
    <row r="46" ht="18" customHeight="1">
      <c r="A46" s="30">
        <f>IF('Öğrenci Listesi'!C43="","",39)</f>
        <v/>
      </c>
      <c r="B46" s="30">
        <f>IF('Öğrenci Listesi'!B43="","",'Öğrenci Listesi'!B43)</f>
        <v/>
      </c>
      <c r="C46" s="31">
        <f>IF('Öğrenci Listesi'!C43="","",'Öğrenci Listesi'!C43)</f>
        <v/>
      </c>
      <c r="D46" s="32" t="n"/>
      <c r="E46" s="32" t="n"/>
      <c r="F46" s="32" t="n"/>
      <c r="G46" s="32" t="n"/>
      <c r="H46" s="32" t="n"/>
      <c r="I46" s="33">
        <f>IF(COUNT(D46:H46)=0,"",SUM(D46:H46))</f>
        <v/>
      </c>
      <c r="J46" s="32" t="n"/>
      <c r="K46" s="32" t="n"/>
      <c r="L46" s="32" t="n"/>
      <c r="M46" s="32" t="n"/>
      <c r="N46" s="32" t="n"/>
      <c r="O46" s="33">
        <f>IF(COUNT(J46:N46)=0,"",SUM(J46:N46))</f>
        <v/>
      </c>
      <c r="P46" s="33">
        <f>IF(COUNT(I46,O46)=0,"",ROUND(AVERAGE(I46,O46),0))</f>
        <v/>
      </c>
      <c r="Q46" s="33">
        <f>IF(P46="","",IF(P46&gt;=Ayarlar!$B$30,Ayarlar!$A$30,IF(P46&gt;=Ayarlar!$B$31,Ayarlar!$A$31,IF(P46&gt;=Ayarlar!$B$32,Ayarlar!$A$32,Ayarlar!$A$33))))</f>
        <v/>
      </c>
      <c r="R46" s="34" t="n"/>
    </row>
    <row r="47" ht="18" customHeight="1">
      <c r="A47" s="35">
        <f>IF('Öğrenci Listesi'!C44="","",40)</f>
        <v/>
      </c>
      <c r="B47" s="35">
        <f>IF('Öğrenci Listesi'!B44="","",'Öğrenci Listesi'!B44)</f>
        <v/>
      </c>
      <c r="C47" s="36">
        <f>IF('Öğrenci Listesi'!C44="","",'Öğrenci Listesi'!C44)</f>
        <v/>
      </c>
      <c r="D47" s="32" t="n"/>
      <c r="E47" s="32" t="n"/>
      <c r="F47" s="32" t="n"/>
      <c r="G47" s="32" t="n"/>
      <c r="H47" s="32" t="n"/>
      <c r="I47" s="33">
        <f>IF(COUNT(D47:H47)=0,"",SUM(D47:H47))</f>
        <v/>
      </c>
      <c r="J47" s="32" t="n"/>
      <c r="K47" s="32" t="n"/>
      <c r="L47" s="32" t="n"/>
      <c r="M47" s="32" t="n"/>
      <c r="N47" s="32" t="n"/>
      <c r="O47" s="33">
        <f>IF(COUNT(J47:N47)=0,"",SUM(J47:N47))</f>
        <v/>
      </c>
      <c r="P47" s="33">
        <f>IF(COUNT(I47,O47)=0,"",ROUND(AVERAGE(I47,O47),0))</f>
        <v/>
      </c>
      <c r="Q47" s="33">
        <f>IF(P47="","",IF(P47&gt;=Ayarlar!$B$30,Ayarlar!$A$30,IF(P47&gt;=Ayarlar!$B$31,Ayarlar!$A$31,IF(P47&gt;=Ayarlar!$B$32,Ayarlar!$A$32,Ayarlar!$A$33))))</f>
        <v/>
      </c>
      <c r="R47" s="34" t="n"/>
    </row>
    <row r="49">
      <c r="A49" s="17" t="inlineStr">
        <is>
          <t>SINIF İSTATİSTİKLERİ</t>
        </is>
      </c>
      <c r="B49" s="17" t="n"/>
      <c r="C49" s="17" t="n"/>
      <c r="D49" s="17" t="inlineStr">
        <is>
          <t>ÖLÇÜT ORTALAMALARI (20 üzerinden)</t>
        </is>
      </c>
      <c r="E49" s="17" t="n"/>
      <c r="F49" s="17" t="n"/>
      <c r="G49" s="17" t="n"/>
      <c r="H49" s="17" t="n"/>
      <c r="I49" s="17" t="n"/>
      <c r="J49" s="17" t="n"/>
      <c r="K49" s="17" t="n"/>
      <c r="L49" s="17" t="n"/>
      <c r="M49" s="17" t="n"/>
      <c r="N49" s="17" t="n"/>
      <c r="O49" s="17" t="n"/>
    </row>
    <row r="50">
      <c r="A50" s="11" t="inlineStr">
        <is>
          <t>Değerlendirilen öğrenci</t>
        </is>
      </c>
      <c r="B50" s="37" t="n"/>
      <c r="C50" s="19">
        <f>COUNT(P8:P47)</f>
        <v/>
      </c>
      <c r="D50" s="24">
        <f>IF(COUNT(D8:D47)=0,"",ROUND(AVERAGE(D8:D47),1))</f>
        <v/>
      </c>
      <c r="E50" s="24">
        <f>IF(COUNT(E8:E47)=0,"",ROUND(AVERAGE(E8:E47),1))</f>
        <v/>
      </c>
      <c r="F50" s="24">
        <f>IF(COUNT(F8:F47)=0,"",ROUND(AVERAGE(F8:F47),1))</f>
        <v/>
      </c>
      <c r="G50" s="24">
        <f>IF(COUNT(G8:G47)=0,"",ROUND(AVERAGE(G8:G47),1))</f>
        <v/>
      </c>
      <c r="H50" s="24">
        <f>IF(COUNT(H8:H47)=0,"",ROUND(AVERAGE(H8:H47),1))</f>
        <v/>
      </c>
      <c r="I50" s="24">
        <f>IF(COUNT(I8:I47)=0,"",ROUND(AVERAGE(I8:I47),1))</f>
        <v/>
      </c>
      <c r="J50" s="25">
        <f>IF(COUNT(J8:J47)=0,"",ROUND(AVERAGE(J8:J47),1))</f>
        <v/>
      </c>
      <c r="K50" s="25">
        <f>IF(COUNT(K8:K47)=0,"",ROUND(AVERAGE(K8:K47),1))</f>
        <v/>
      </c>
      <c r="L50" s="25">
        <f>IF(COUNT(L8:L47)=0,"",ROUND(AVERAGE(L8:L47),1))</f>
        <v/>
      </c>
      <c r="M50" s="25">
        <f>IF(COUNT(M8:M47)=0,"",ROUND(AVERAGE(M8:M47),1))</f>
        <v/>
      </c>
      <c r="N50" s="25">
        <f>IF(COUNT(N8:N47)=0,"",ROUND(AVERAGE(N8:N47),1))</f>
        <v/>
      </c>
      <c r="O50" s="25">
        <f>IF(COUNT(O8:O47)=0,"",ROUND(AVERAGE(O8:O47),1))</f>
        <v/>
      </c>
    </row>
    <row r="51">
      <c r="A51" s="11" t="inlineStr">
        <is>
          <t>Sınıf ortalaması</t>
        </is>
      </c>
      <c r="B51" s="37" t="n"/>
      <c r="C51" s="19">
        <f>IF(COUNT(P8:P47)=0,"",ROUND(AVERAGE(P8:P47),1))</f>
        <v/>
      </c>
    </row>
    <row r="52">
      <c r="A52" s="11" t="inlineStr">
        <is>
          <t>En yüksek puan</t>
        </is>
      </c>
      <c r="B52" s="37" t="n"/>
      <c r="C52" s="19">
        <f>IF(COUNT(P8:P47)=0,"",MAX(P8:P47))</f>
        <v/>
      </c>
    </row>
    <row r="53">
      <c r="A53" s="11" t="inlineStr">
        <is>
          <t>En düşük puan</t>
        </is>
      </c>
      <c r="B53" s="37" t="n"/>
      <c r="C53" s="19">
        <f>IF(COUNT(P8:P47)=0,"",MIN(P8:P47))</f>
        <v/>
      </c>
    </row>
    <row r="54">
      <c r="A54" s="11">
        <f>Ayarlar!$A$30&amp;" düzeyindeki öğrenci"</f>
        <v/>
      </c>
      <c r="B54" s="37" t="n"/>
      <c r="C54" s="19">
        <f>COUNTIF(Q8:Q47,Ayarlar!$A$30)</f>
        <v/>
      </c>
    </row>
    <row r="55">
      <c r="A55" s="11">
        <f>Ayarlar!$A$31&amp;" düzeyindeki öğrenci"</f>
        <v/>
      </c>
      <c r="B55" s="37" t="n"/>
      <c r="C55" s="19">
        <f>COUNTIF(Q8:Q47,Ayarlar!$A$31)</f>
        <v/>
      </c>
    </row>
    <row r="56">
      <c r="A56" s="11">
        <f>Ayarlar!$A$32&amp;" düzeyindeki öğrenci"</f>
        <v/>
      </c>
      <c r="B56" s="37" t="n"/>
      <c r="C56" s="19">
        <f>COUNTIF(Q8:Q47,Ayarlar!$A$32)</f>
        <v/>
      </c>
    </row>
    <row r="57">
      <c r="A57" s="11">
        <f>Ayarlar!$A$33&amp;" düzeyindeki öğrenci"</f>
        <v/>
      </c>
      <c r="B57" s="37" t="n"/>
      <c r="C57" s="19">
        <f>COUNTIF(Q8:Q47,Ayarlar!$A$33)</f>
        <v/>
      </c>
    </row>
    <row r="58">
      <c r="N58" s="38" t="inlineStr">
        <is>
          <t>…… / …… / 20……</t>
        </is>
      </c>
    </row>
    <row r="59">
      <c r="C59" s="39">
        <f>Ayarlar!$B$6</f>
        <v/>
      </c>
      <c r="N59" s="39">
        <f>Ayarlar!$B$9</f>
        <v/>
      </c>
    </row>
    <row r="60">
      <c r="C60" s="39" t="inlineStr">
        <is>
          <t>İngilizce Öğretmeni</t>
        </is>
      </c>
      <c r="N60" s="39" t="inlineStr">
        <is>
          <t>Okul Müdürü</t>
        </is>
      </c>
    </row>
  </sheetData>
  <mergeCells count="26">
    <mergeCell ref="D49:O49"/>
    <mergeCell ref="A51:B51"/>
    <mergeCell ref="A5:A7"/>
    <mergeCell ref="C59:H59"/>
    <mergeCell ref="B5:B7"/>
    <mergeCell ref="A3:R3"/>
    <mergeCell ref="A54:B54"/>
    <mergeCell ref="C60:H60"/>
    <mergeCell ref="R5:R7"/>
    <mergeCell ref="A2:R2"/>
    <mergeCell ref="P5:P7"/>
    <mergeCell ref="N58:R58"/>
    <mergeCell ref="A56:B56"/>
    <mergeCell ref="A55:B55"/>
    <mergeCell ref="A50:B50"/>
    <mergeCell ref="A57:B57"/>
    <mergeCell ref="D5:I5"/>
    <mergeCell ref="C5:C7"/>
    <mergeCell ref="N59:R59"/>
    <mergeCell ref="A53:B53"/>
    <mergeCell ref="N60:R60"/>
    <mergeCell ref="Q5:Q7"/>
    <mergeCell ref="J5:O5"/>
    <mergeCell ref="A49:C49"/>
    <mergeCell ref="A52:B52"/>
    <mergeCell ref="A1:R1"/>
  </mergeCells>
  <conditionalFormatting sqref="Q8:Q47">
    <cfRule type="expression" priority="1" dxfId="0">
      <formula>AND(Q8&lt;&gt;"",Q8=Ayarlar!$A$30)</formula>
    </cfRule>
    <cfRule type="expression" priority="2" dxfId="1">
      <formula>AND(Q8&lt;&gt;"",Q8=Ayarlar!$A$31)</formula>
    </cfRule>
    <cfRule type="expression" priority="3" dxfId="2">
      <formula>AND(Q8&lt;&gt;"",Q8=Ayarlar!$A$32)</formula>
    </cfRule>
    <cfRule type="expression" priority="4" dxfId="3">
      <formula>AND(Q8&lt;&gt;"",Q8=Ayarlar!$A$33)</formula>
    </cfRule>
  </conditionalFormatting>
  <conditionalFormatting sqref="D8:H47">
    <cfRule type="expression" priority="5" dxfId="4">
      <formula>AND(ISNUMBER(D8),D8&lt;10)</formula>
    </cfRule>
  </conditionalFormatting>
  <conditionalFormatting sqref="J8:N47">
    <cfRule type="expression" priority="6" dxfId="4">
      <formula>AND(ISNUMBER(J8),J8&lt;10)</formula>
    </cfRule>
  </conditionalFormatting>
  <dataValidations count="1">
    <dataValidation sqref="D8:H47 J8:N47" showDropDown="0" showInputMessage="0" showErrorMessage="1" allowBlank="0" errorTitle="Geçersiz puan" error="Lütfen 0 ile 20 arasında tam sayı girin." type="whole" operator="between">
      <formula1>0</formula1>
      <formula2>20</formula2>
    </dataValidation>
  </dataValidations>
  <printOptions horizontalCentered="1"/>
  <pageMargins left="0.4" right="0.4" top="0.5" bottom="0.5" header="0.5" footer="0.5"/>
  <pageSetup orientation="landscape" paperSize="9" fitToHeight="0" fitToWidth="1"/>
  <legacyDrawing xmlns:r="http://schemas.openxmlformats.org/officeDocument/2006/relationships" r:id="anysvml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R60"/>
  <sheetViews>
    <sheetView showGridLines="0"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.5" customWidth="1" min="1" max="1"/>
    <col width="8" customWidth="1" min="2" max="2"/>
    <col width="24" customWidth="1" min="3" max="3"/>
    <col width="6" customWidth="1" min="4" max="4"/>
    <col width="6" customWidth="1" min="5" max="5"/>
    <col width="6" customWidth="1" min="6" max="6"/>
    <col width="6" customWidth="1" min="7" max="7"/>
    <col width="6" customWidth="1" min="8" max="8"/>
    <col width="6" customWidth="1" min="9" max="9"/>
    <col width="6" customWidth="1" min="10" max="10"/>
    <col width="6" customWidth="1" min="11" max="11"/>
    <col width="6" customWidth="1" min="12" max="12"/>
    <col width="6" customWidth="1" min="13" max="13"/>
    <col width="6" customWidth="1" min="14" max="14"/>
    <col width="6" customWidth="1" min="15" max="15"/>
    <col width="9" customWidth="1" min="16" max="16"/>
    <col width="13" customWidth="1" min="17" max="17"/>
    <col width="24" customWidth="1" min="18" max="18"/>
  </cols>
  <sheetData>
    <row r="1" ht="20" customHeight="1">
      <c r="A1" s="21">
        <f>UPPER(Ayarlar!$B$5)&amp;"  –  "&amp;Ayarlar!$B$7&amp;" EĞİTİM-ÖĞRETİM YILI"</f>
        <v/>
      </c>
    </row>
    <row r="2" ht="20" customHeight="1">
      <c r="A2" s="22">
        <f>"İNGİLİZCE DERSİ "&amp;Ayarlar!$B$13&amp;" SINIFI "&amp;UPPER(Ayarlar!$B$8)&amp;" PERFORMANS DEĞERLENDİRME ÇİZELGESİ"</f>
        <v/>
      </c>
    </row>
    <row r="3">
      <c r="A3" s="23">
        <f>"Ölçütler 0–20 puan arası girilir. Performans puanı = 5 ölçütün toplamı (100). Düzey, iki performansın ortalamasına göre otomatik belirlenir."</f>
        <v/>
      </c>
    </row>
    <row r="5" ht="22" customHeight="1">
      <c r="A5" s="13" t="inlineStr">
        <is>
          <t>S.N.</t>
        </is>
      </c>
      <c r="B5" s="13" t="inlineStr">
        <is>
          <t>Okul No</t>
        </is>
      </c>
      <c r="C5" s="13" t="inlineStr">
        <is>
          <t>Adı Soyadı</t>
        </is>
      </c>
      <c r="D5" s="24">
        <f>Ayarlar!$C$26</f>
        <v/>
      </c>
      <c r="E5" s="24" t="n"/>
      <c r="F5" s="24" t="n"/>
      <c r="G5" s="24" t="n"/>
      <c r="H5" s="24" t="n"/>
      <c r="I5" s="24" t="n"/>
      <c r="J5" s="25">
        <f>Ayarlar!$C$27</f>
        <v/>
      </c>
      <c r="K5" s="25" t="n"/>
      <c r="L5" s="25" t="n"/>
      <c r="M5" s="25" t="n"/>
      <c r="N5" s="25" t="n"/>
      <c r="O5" s="25" t="n"/>
      <c r="P5" s="13" t="inlineStr">
        <is>
          <t>Ortalama</t>
        </is>
      </c>
      <c r="Q5" s="13" t="inlineStr">
        <is>
          <t>Başarı Düzeyi</t>
        </is>
      </c>
      <c r="R5" s="13" t="inlineStr">
        <is>
          <t>Açıklama / Gözlem</t>
        </is>
      </c>
    </row>
    <row r="6" ht="150" customHeight="1">
      <c r="A6" s="13" t="n"/>
      <c r="B6" s="13" t="n"/>
      <c r="C6" s="13" t="n"/>
      <c r="D6" s="26">
        <f>Ayarlar!$C$18</f>
        <v/>
      </c>
      <c r="E6" s="26">
        <f>Ayarlar!$C$19</f>
        <v/>
      </c>
      <c r="F6" s="26">
        <f>Ayarlar!$C$20</f>
        <v/>
      </c>
      <c r="G6" s="26">
        <f>Ayarlar!$C$21</f>
        <v/>
      </c>
      <c r="H6" s="26">
        <f>Ayarlar!$C$22</f>
        <v/>
      </c>
      <c r="I6" s="26" t="inlineStr">
        <is>
          <t>TOPLAM</t>
        </is>
      </c>
      <c r="J6" s="27">
        <f>Ayarlar!$C$18</f>
        <v/>
      </c>
      <c r="K6" s="27">
        <f>Ayarlar!$C$19</f>
        <v/>
      </c>
      <c r="L6" s="27">
        <f>Ayarlar!$C$20</f>
        <v/>
      </c>
      <c r="M6" s="27">
        <f>Ayarlar!$C$21</f>
        <v/>
      </c>
      <c r="N6" s="27">
        <f>Ayarlar!$C$22</f>
        <v/>
      </c>
      <c r="O6" s="27" t="inlineStr">
        <is>
          <t>TOPLAM</t>
        </is>
      </c>
      <c r="P6" s="13" t="n"/>
      <c r="Q6" s="13" t="n"/>
      <c r="R6" s="13" t="n"/>
    </row>
    <row r="7">
      <c r="A7" s="13" t="n"/>
      <c r="B7" s="13" t="n"/>
      <c r="C7" s="13" t="n"/>
      <c r="D7" s="28" t="n">
        <v>20</v>
      </c>
      <c r="E7" s="28" t="n">
        <v>20</v>
      </c>
      <c r="F7" s="28" t="n">
        <v>20</v>
      </c>
      <c r="G7" s="28" t="n">
        <v>20</v>
      </c>
      <c r="H7" s="28" t="n">
        <v>20</v>
      </c>
      <c r="I7" s="28" t="n">
        <v>100</v>
      </c>
      <c r="J7" s="29" t="n">
        <v>20</v>
      </c>
      <c r="K7" s="29" t="n">
        <v>20</v>
      </c>
      <c r="L7" s="29" t="n">
        <v>20</v>
      </c>
      <c r="M7" s="29" t="n">
        <v>20</v>
      </c>
      <c r="N7" s="29" t="n">
        <v>20</v>
      </c>
      <c r="O7" s="29" t="n">
        <v>100</v>
      </c>
      <c r="P7" s="13" t="n"/>
      <c r="Q7" s="13" t="n"/>
      <c r="R7" s="13" t="n"/>
    </row>
    <row r="8" ht="18" customHeight="1">
      <c r="A8" s="30">
        <f>IF('Öğrenci Listesi'!G5="","",1)</f>
        <v/>
      </c>
      <c r="B8" s="30">
        <f>IF('Öğrenci Listesi'!F5="","",'Öğrenci Listesi'!F5)</f>
        <v/>
      </c>
      <c r="C8" s="31">
        <f>IF('Öğrenci Listesi'!G5="","",'Öğrenci Listesi'!G5)</f>
        <v/>
      </c>
      <c r="D8" s="32" t="n"/>
      <c r="E8" s="32" t="n"/>
      <c r="F8" s="32" t="n"/>
      <c r="G8" s="32" t="n"/>
      <c r="H8" s="32" t="n"/>
      <c r="I8" s="33">
        <f>IF(COUNT(D8:H8)=0,"",SUM(D8:H8))</f>
        <v/>
      </c>
      <c r="J8" s="32" t="n"/>
      <c r="K8" s="32" t="n"/>
      <c r="L8" s="32" t="n"/>
      <c r="M8" s="32" t="n"/>
      <c r="N8" s="32" t="n"/>
      <c r="O8" s="33">
        <f>IF(COUNT(J8:N8)=0,"",SUM(J8:N8))</f>
        <v/>
      </c>
      <c r="P8" s="33">
        <f>IF(COUNT(I8,O8)=0,"",ROUND(AVERAGE(I8,O8),0))</f>
        <v/>
      </c>
      <c r="Q8" s="33">
        <f>IF(P8="","",IF(P8&gt;=Ayarlar!$B$30,Ayarlar!$A$30,IF(P8&gt;=Ayarlar!$B$31,Ayarlar!$A$31,IF(P8&gt;=Ayarlar!$B$32,Ayarlar!$A$32,Ayarlar!$A$33))))</f>
        <v/>
      </c>
      <c r="R8" s="34" t="n"/>
    </row>
    <row r="9" ht="18" customHeight="1">
      <c r="A9" s="35">
        <f>IF('Öğrenci Listesi'!G6="","",2)</f>
        <v/>
      </c>
      <c r="B9" s="35">
        <f>IF('Öğrenci Listesi'!F6="","",'Öğrenci Listesi'!F6)</f>
        <v/>
      </c>
      <c r="C9" s="36">
        <f>IF('Öğrenci Listesi'!G6="","",'Öğrenci Listesi'!G6)</f>
        <v/>
      </c>
      <c r="D9" s="32" t="n"/>
      <c r="E9" s="32" t="n"/>
      <c r="F9" s="32" t="n"/>
      <c r="G9" s="32" t="n"/>
      <c r="H9" s="32" t="n"/>
      <c r="I9" s="33">
        <f>IF(COUNT(D9:H9)=0,"",SUM(D9:H9))</f>
        <v/>
      </c>
      <c r="J9" s="32" t="n"/>
      <c r="K9" s="32" t="n"/>
      <c r="L9" s="32" t="n"/>
      <c r="M9" s="32" t="n"/>
      <c r="N9" s="32" t="n"/>
      <c r="O9" s="33">
        <f>IF(COUNT(J9:N9)=0,"",SUM(J9:N9))</f>
        <v/>
      </c>
      <c r="P9" s="33">
        <f>IF(COUNT(I9,O9)=0,"",ROUND(AVERAGE(I9,O9),0))</f>
        <v/>
      </c>
      <c r="Q9" s="33">
        <f>IF(P9="","",IF(P9&gt;=Ayarlar!$B$30,Ayarlar!$A$30,IF(P9&gt;=Ayarlar!$B$31,Ayarlar!$A$31,IF(P9&gt;=Ayarlar!$B$32,Ayarlar!$A$32,Ayarlar!$A$33))))</f>
        <v/>
      </c>
      <c r="R9" s="34" t="n"/>
    </row>
    <row r="10" ht="18" customHeight="1">
      <c r="A10" s="30">
        <f>IF('Öğrenci Listesi'!G7="","",3)</f>
        <v/>
      </c>
      <c r="B10" s="30">
        <f>IF('Öğrenci Listesi'!F7="","",'Öğrenci Listesi'!F7)</f>
        <v/>
      </c>
      <c r="C10" s="31">
        <f>IF('Öğrenci Listesi'!G7="","",'Öğrenci Listesi'!G7)</f>
        <v/>
      </c>
      <c r="D10" s="32" t="n"/>
      <c r="E10" s="32" t="n"/>
      <c r="F10" s="32" t="n"/>
      <c r="G10" s="32" t="n"/>
      <c r="H10" s="32" t="n"/>
      <c r="I10" s="33">
        <f>IF(COUNT(D10:H10)=0,"",SUM(D10:H10))</f>
        <v/>
      </c>
      <c r="J10" s="32" t="n"/>
      <c r="K10" s="32" t="n"/>
      <c r="L10" s="32" t="n"/>
      <c r="M10" s="32" t="n"/>
      <c r="N10" s="32" t="n"/>
      <c r="O10" s="33">
        <f>IF(COUNT(J10:N10)=0,"",SUM(J10:N10))</f>
        <v/>
      </c>
      <c r="P10" s="33">
        <f>IF(COUNT(I10,O10)=0,"",ROUND(AVERAGE(I10,O10),0))</f>
        <v/>
      </c>
      <c r="Q10" s="33">
        <f>IF(P10="","",IF(P10&gt;=Ayarlar!$B$30,Ayarlar!$A$30,IF(P10&gt;=Ayarlar!$B$31,Ayarlar!$A$31,IF(P10&gt;=Ayarlar!$B$32,Ayarlar!$A$32,Ayarlar!$A$33))))</f>
        <v/>
      </c>
      <c r="R10" s="34" t="n"/>
    </row>
    <row r="11" ht="18" customHeight="1">
      <c r="A11" s="35">
        <f>IF('Öğrenci Listesi'!G8="","",4)</f>
        <v/>
      </c>
      <c r="B11" s="35">
        <f>IF('Öğrenci Listesi'!F8="","",'Öğrenci Listesi'!F8)</f>
        <v/>
      </c>
      <c r="C11" s="36">
        <f>IF('Öğrenci Listesi'!G8="","",'Öğrenci Listesi'!G8)</f>
        <v/>
      </c>
      <c r="D11" s="32" t="n"/>
      <c r="E11" s="32" t="n"/>
      <c r="F11" s="32" t="n"/>
      <c r="G11" s="32" t="n"/>
      <c r="H11" s="32" t="n"/>
      <c r="I11" s="33">
        <f>IF(COUNT(D11:H11)=0,"",SUM(D11:H11))</f>
        <v/>
      </c>
      <c r="J11" s="32" t="n"/>
      <c r="K11" s="32" t="n"/>
      <c r="L11" s="32" t="n"/>
      <c r="M11" s="32" t="n"/>
      <c r="N11" s="32" t="n"/>
      <c r="O11" s="33">
        <f>IF(COUNT(J11:N11)=0,"",SUM(J11:N11))</f>
        <v/>
      </c>
      <c r="P11" s="33">
        <f>IF(COUNT(I11,O11)=0,"",ROUND(AVERAGE(I11,O11),0))</f>
        <v/>
      </c>
      <c r="Q11" s="33">
        <f>IF(P11="","",IF(P11&gt;=Ayarlar!$B$30,Ayarlar!$A$30,IF(P11&gt;=Ayarlar!$B$31,Ayarlar!$A$31,IF(P11&gt;=Ayarlar!$B$32,Ayarlar!$A$32,Ayarlar!$A$33))))</f>
        <v/>
      </c>
      <c r="R11" s="34" t="n"/>
    </row>
    <row r="12" ht="18" customHeight="1">
      <c r="A12" s="30">
        <f>IF('Öğrenci Listesi'!G9="","",5)</f>
        <v/>
      </c>
      <c r="B12" s="30">
        <f>IF('Öğrenci Listesi'!F9="","",'Öğrenci Listesi'!F9)</f>
        <v/>
      </c>
      <c r="C12" s="31">
        <f>IF('Öğrenci Listesi'!G9="","",'Öğrenci Listesi'!G9)</f>
        <v/>
      </c>
      <c r="D12" s="32" t="n"/>
      <c r="E12" s="32" t="n"/>
      <c r="F12" s="32" t="n"/>
      <c r="G12" s="32" t="n"/>
      <c r="H12" s="32" t="n"/>
      <c r="I12" s="33">
        <f>IF(COUNT(D12:H12)=0,"",SUM(D12:H12))</f>
        <v/>
      </c>
      <c r="J12" s="32" t="n"/>
      <c r="K12" s="32" t="n"/>
      <c r="L12" s="32" t="n"/>
      <c r="M12" s="32" t="n"/>
      <c r="N12" s="32" t="n"/>
      <c r="O12" s="33">
        <f>IF(COUNT(J12:N12)=0,"",SUM(J12:N12))</f>
        <v/>
      </c>
      <c r="P12" s="33">
        <f>IF(COUNT(I12,O12)=0,"",ROUND(AVERAGE(I12,O12),0))</f>
        <v/>
      </c>
      <c r="Q12" s="33">
        <f>IF(P12="","",IF(P12&gt;=Ayarlar!$B$30,Ayarlar!$A$30,IF(P12&gt;=Ayarlar!$B$31,Ayarlar!$A$31,IF(P12&gt;=Ayarlar!$B$32,Ayarlar!$A$32,Ayarlar!$A$33))))</f>
        <v/>
      </c>
      <c r="R12" s="34" t="n"/>
    </row>
    <row r="13" ht="18" customHeight="1">
      <c r="A13" s="35">
        <f>IF('Öğrenci Listesi'!G10="","",6)</f>
        <v/>
      </c>
      <c r="B13" s="35">
        <f>IF('Öğrenci Listesi'!F10="","",'Öğrenci Listesi'!F10)</f>
        <v/>
      </c>
      <c r="C13" s="36">
        <f>IF('Öğrenci Listesi'!G10="","",'Öğrenci Listesi'!G10)</f>
        <v/>
      </c>
      <c r="D13" s="32" t="n"/>
      <c r="E13" s="32" t="n"/>
      <c r="F13" s="32" t="n"/>
      <c r="G13" s="32" t="n"/>
      <c r="H13" s="32" t="n"/>
      <c r="I13" s="33">
        <f>IF(COUNT(D13:H13)=0,"",SUM(D13:H13))</f>
        <v/>
      </c>
      <c r="J13" s="32" t="n"/>
      <c r="K13" s="32" t="n"/>
      <c r="L13" s="32" t="n"/>
      <c r="M13" s="32" t="n"/>
      <c r="N13" s="32" t="n"/>
      <c r="O13" s="33">
        <f>IF(COUNT(J13:N13)=0,"",SUM(J13:N13))</f>
        <v/>
      </c>
      <c r="P13" s="33">
        <f>IF(COUNT(I13,O13)=0,"",ROUND(AVERAGE(I13,O13),0))</f>
        <v/>
      </c>
      <c r="Q13" s="33">
        <f>IF(P13="","",IF(P13&gt;=Ayarlar!$B$30,Ayarlar!$A$30,IF(P13&gt;=Ayarlar!$B$31,Ayarlar!$A$31,IF(P13&gt;=Ayarlar!$B$32,Ayarlar!$A$32,Ayarlar!$A$33))))</f>
        <v/>
      </c>
      <c r="R13" s="34" t="n"/>
    </row>
    <row r="14" ht="18" customHeight="1">
      <c r="A14" s="30">
        <f>IF('Öğrenci Listesi'!G11="","",7)</f>
        <v/>
      </c>
      <c r="B14" s="30">
        <f>IF('Öğrenci Listesi'!F11="","",'Öğrenci Listesi'!F11)</f>
        <v/>
      </c>
      <c r="C14" s="31">
        <f>IF('Öğrenci Listesi'!G11="","",'Öğrenci Listesi'!G11)</f>
        <v/>
      </c>
      <c r="D14" s="32" t="n"/>
      <c r="E14" s="32" t="n"/>
      <c r="F14" s="32" t="n"/>
      <c r="G14" s="32" t="n"/>
      <c r="H14" s="32" t="n"/>
      <c r="I14" s="33">
        <f>IF(COUNT(D14:H14)=0,"",SUM(D14:H14))</f>
        <v/>
      </c>
      <c r="J14" s="32" t="n"/>
      <c r="K14" s="32" t="n"/>
      <c r="L14" s="32" t="n"/>
      <c r="M14" s="32" t="n"/>
      <c r="N14" s="32" t="n"/>
      <c r="O14" s="33">
        <f>IF(COUNT(J14:N14)=0,"",SUM(J14:N14))</f>
        <v/>
      </c>
      <c r="P14" s="33">
        <f>IF(COUNT(I14,O14)=0,"",ROUND(AVERAGE(I14,O14),0))</f>
        <v/>
      </c>
      <c r="Q14" s="33">
        <f>IF(P14="","",IF(P14&gt;=Ayarlar!$B$30,Ayarlar!$A$30,IF(P14&gt;=Ayarlar!$B$31,Ayarlar!$A$31,IF(P14&gt;=Ayarlar!$B$32,Ayarlar!$A$32,Ayarlar!$A$33))))</f>
        <v/>
      </c>
      <c r="R14" s="34" t="n"/>
    </row>
    <row r="15" ht="18" customHeight="1">
      <c r="A15" s="35">
        <f>IF('Öğrenci Listesi'!G12="","",8)</f>
        <v/>
      </c>
      <c r="B15" s="35">
        <f>IF('Öğrenci Listesi'!F12="","",'Öğrenci Listesi'!F12)</f>
        <v/>
      </c>
      <c r="C15" s="36">
        <f>IF('Öğrenci Listesi'!G12="","",'Öğrenci Listesi'!G12)</f>
        <v/>
      </c>
      <c r="D15" s="32" t="n"/>
      <c r="E15" s="32" t="n"/>
      <c r="F15" s="32" t="n"/>
      <c r="G15" s="32" t="n"/>
      <c r="H15" s="32" t="n"/>
      <c r="I15" s="33">
        <f>IF(COUNT(D15:H15)=0,"",SUM(D15:H15))</f>
        <v/>
      </c>
      <c r="J15" s="32" t="n"/>
      <c r="K15" s="32" t="n"/>
      <c r="L15" s="32" t="n"/>
      <c r="M15" s="32" t="n"/>
      <c r="N15" s="32" t="n"/>
      <c r="O15" s="33">
        <f>IF(COUNT(J15:N15)=0,"",SUM(J15:N15))</f>
        <v/>
      </c>
      <c r="P15" s="33">
        <f>IF(COUNT(I15,O15)=0,"",ROUND(AVERAGE(I15,O15),0))</f>
        <v/>
      </c>
      <c r="Q15" s="33">
        <f>IF(P15="","",IF(P15&gt;=Ayarlar!$B$30,Ayarlar!$A$30,IF(P15&gt;=Ayarlar!$B$31,Ayarlar!$A$31,IF(P15&gt;=Ayarlar!$B$32,Ayarlar!$A$32,Ayarlar!$A$33))))</f>
        <v/>
      </c>
      <c r="R15" s="34" t="n"/>
    </row>
    <row r="16" ht="18" customHeight="1">
      <c r="A16" s="30">
        <f>IF('Öğrenci Listesi'!G13="","",9)</f>
        <v/>
      </c>
      <c r="B16" s="30">
        <f>IF('Öğrenci Listesi'!F13="","",'Öğrenci Listesi'!F13)</f>
        <v/>
      </c>
      <c r="C16" s="31">
        <f>IF('Öğrenci Listesi'!G13="","",'Öğrenci Listesi'!G13)</f>
        <v/>
      </c>
      <c r="D16" s="32" t="n"/>
      <c r="E16" s="32" t="n"/>
      <c r="F16" s="32" t="n"/>
      <c r="G16" s="32" t="n"/>
      <c r="H16" s="32" t="n"/>
      <c r="I16" s="33">
        <f>IF(COUNT(D16:H16)=0,"",SUM(D16:H16))</f>
        <v/>
      </c>
      <c r="J16" s="32" t="n"/>
      <c r="K16" s="32" t="n"/>
      <c r="L16" s="32" t="n"/>
      <c r="M16" s="32" t="n"/>
      <c r="N16" s="32" t="n"/>
      <c r="O16" s="33">
        <f>IF(COUNT(J16:N16)=0,"",SUM(J16:N16))</f>
        <v/>
      </c>
      <c r="P16" s="33">
        <f>IF(COUNT(I16,O16)=0,"",ROUND(AVERAGE(I16,O16),0))</f>
        <v/>
      </c>
      <c r="Q16" s="33">
        <f>IF(P16="","",IF(P16&gt;=Ayarlar!$B$30,Ayarlar!$A$30,IF(P16&gt;=Ayarlar!$B$31,Ayarlar!$A$31,IF(P16&gt;=Ayarlar!$B$32,Ayarlar!$A$32,Ayarlar!$A$33))))</f>
        <v/>
      </c>
      <c r="R16" s="34" t="n"/>
    </row>
    <row r="17" ht="18" customHeight="1">
      <c r="A17" s="35">
        <f>IF('Öğrenci Listesi'!G14="","",10)</f>
        <v/>
      </c>
      <c r="B17" s="35">
        <f>IF('Öğrenci Listesi'!F14="","",'Öğrenci Listesi'!F14)</f>
        <v/>
      </c>
      <c r="C17" s="36">
        <f>IF('Öğrenci Listesi'!G14="","",'Öğrenci Listesi'!G14)</f>
        <v/>
      </c>
      <c r="D17" s="32" t="n"/>
      <c r="E17" s="32" t="n"/>
      <c r="F17" s="32" t="n"/>
      <c r="G17" s="32" t="n"/>
      <c r="H17" s="32" t="n"/>
      <c r="I17" s="33">
        <f>IF(COUNT(D17:H17)=0,"",SUM(D17:H17))</f>
        <v/>
      </c>
      <c r="J17" s="32" t="n"/>
      <c r="K17" s="32" t="n"/>
      <c r="L17" s="32" t="n"/>
      <c r="M17" s="32" t="n"/>
      <c r="N17" s="32" t="n"/>
      <c r="O17" s="33">
        <f>IF(COUNT(J17:N17)=0,"",SUM(J17:N17))</f>
        <v/>
      </c>
      <c r="P17" s="33">
        <f>IF(COUNT(I17,O17)=0,"",ROUND(AVERAGE(I17,O17),0))</f>
        <v/>
      </c>
      <c r="Q17" s="33">
        <f>IF(P17="","",IF(P17&gt;=Ayarlar!$B$30,Ayarlar!$A$30,IF(P17&gt;=Ayarlar!$B$31,Ayarlar!$A$31,IF(P17&gt;=Ayarlar!$B$32,Ayarlar!$A$32,Ayarlar!$A$33))))</f>
        <v/>
      </c>
      <c r="R17" s="34" t="n"/>
    </row>
    <row r="18" ht="18" customHeight="1">
      <c r="A18" s="30">
        <f>IF('Öğrenci Listesi'!G15="","",11)</f>
        <v/>
      </c>
      <c r="B18" s="30">
        <f>IF('Öğrenci Listesi'!F15="","",'Öğrenci Listesi'!F15)</f>
        <v/>
      </c>
      <c r="C18" s="31">
        <f>IF('Öğrenci Listesi'!G15="","",'Öğrenci Listesi'!G15)</f>
        <v/>
      </c>
      <c r="D18" s="32" t="n"/>
      <c r="E18" s="32" t="n"/>
      <c r="F18" s="32" t="n"/>
      <c r="G18" s="32" t="n"/>
      <c r="H18" s="32" t="n"/>
      <c r="I18" s="33">
        <f>IF(COUNT(D18:H18)=0,"",SUM(D18:H18))</f>
        <v/>
      </c>
      <c r="J18" s="32" t="n"/>
      <c r="K18" s="32" t="n"/>
      <c r="L18" s="32" t="n"/>
      <c r="M18" s="32" t="n"/>
      <c r="N18" s="32" t="n"/>
      <c r="O18" s="33">
        <f>IF(COUNT(J18:N18)=0,"",SUM(J18:N18))</f>
        <v/>
      </c>
      <c r="P18" s="33">
        <f>IF(COUNT(I18,O18)=0,"",ROUND(AVERAGE(I18,O18),0))</f>
        <v/>
      </c>
      <c r="Q18" s="33">
        <f>IF(P18="","",IF(P18&gt;=Ayarlar!$B$30,Ayarlar!$A$30,IF(P18&gt;=Ayarlar!$B$31,Ayarlar!$A$31,IF(P18&gt;=Ayarlar!$B$32,Ayarlar!$A$32,Ayarlar!$A$33))))</f>
        <v/>
      </c>
      <c r="R18" s="34" t="n"/>
    </row>
    <row r="19" ht="18" customHeight="1">
      <c r="A19" s="35">
        <f>IF('Öğrenci Listesi'!G16="","",12)</f>
        <v/>
      </c>
      <c r="B19" s="35">
        <f>IF('Öğrenci Listesi'!F16="","",'Öğrenci Listesi'!F16)</f>
        <v/>
      </c>
      <c r="C19" s="36">
        <f>IF('Öğrenci Listesi'!G16="","",'Öğrenci Listesi'!G16)</f>
        <v/>
      </c>
      <c r="D19" s="32" t="n"/>
      <c r="E19" s="32" t="n"/>
      <c r="F19" s="32" t="n"/>
      <c r="G19" s="32" t="n"/>
      <c r="H19" s="32" t="n"/>
      <c r="I19" s="33">
        <f>IF(COUNT(D19:H19)=0,"",SUM(D19:H19))</f>
        <v/>
      </c>
      <c r="J19" s="32" t="n"/>
      <c r="K19" s="32" t="n"/>
      <c r="L19" s="32" t="n"/>
      <c r="M19" s="32" t="n"/>
      <c r="N19" s="32" t="n"/>
      <c r="O19" s="33">
        <f>IF(COUNT(J19:N19)=0,"",SUM(J19:N19))</f>
        <v/>
      </c>
      <c r="P19" s="33">
        <f>IF(COUNT(I19,O19)=0,"",ROUND(AVERAGE(I19,O19),0))</f>
        <v/>
      </c>
      <c r="Q19" s="33">
        <f>IF(P19="","",IF(P19&gt;=Ayarlar!$B$30,Ayarlar!$A$30,IF(P19&gt;=Ayarlar!$B$31,Ayarlar!$A$31,IF(P19&gt;=Ayarlar!$B$32,Ayarlar!$A$32,Ayarlar!$A$33))))</f>
        <v/>
      </c>
      <c r="R19" s="34" t="n"/>
    </row>
    <row r="20" ht="18" customHeight="1">
      <c r="A20" s="30">
        <f>IF('Öğrenci Listesi'!G17="","",13)</f>
        <v/>
      </c>
      <c r="B20" s="30">
        <f>IF('Öğrenci Listesi'!F17="","",'Öğrenci Listesi'!F17)</f>
        <v/>
      </c>
      <c r="C20" s="31">
        <f>IF('Öğrenci Listesi'!G17="","",'Öğrenci Listesi'!G17)</f>
        <v/>
      </c>
      <c r="D20" s="32" t="n"/>
      <c r="E20" s="32" t="n"/>
      <c r="F20" s="32" t="n"/>
      <c r="G20" s="32" t="n"/>
      <c r="H20" s="32" t="n"/>
      <c r="I20" s="33">
        <f>IF(COUNT(D20:H20)=0,"",SUM(D20:H20))</f>
        <v/>
      </c>
      <c r="J20" s="32" t="n"/>
      <c r="K20" s="32" t="n"/>
      <c r="L20" s="32" t="n"/>
      <c r="M20" s="32" t="n"/>
      <c r="N20" s="32" t="n"/>
      <c r="O20" s="33">
        <f>IF(COUNT(J20:N20)=0,"",SUM(J20:N20))</f>
        <v/>
      </c>
      <c r="P20" s="33">
        <f>IF(COUNT(I20,O20)=0,"",ROUND(AVERAGE(I20,O20),0))</f>
        <v/>
      </c>
      <c r="Q20" s="33">
        <f>IF(P20="","",IF(P20&gt;=Ayarlar!$B$30,Ayarlar!$A$30,IF(P20&gt;=Ayarlar!$B$31,Ayarlar!$A$31,IF(P20&gt;=Ayarlar!$B$32,Ayarlar!$A$32,Ayarlar!$A$33))))</f>
        <v/>
      </c>
      <c r="R20" s="34" t="n"/>
    </row>
    <row r="21" ht="18" customHeight="1">
      <c r="A21" s="35">
        <f>IF('Öğrenci Listesi'!G18="","",14)</f>
        <v/>
      </c>
      <c r="B21" s="35">
        <f>IF('Öğrenci Listesi'!F18="","",'Öğrenci Listesi'!F18)</f>
        <v/>
      </c>
      <c r="C21" s="36">
        <f>IF('Öğrenci Listesi'!G18="","",'Öğrenci Listesi'!G18)</f>
        <v/>
      </c>
      <c r="D21" s="32" t="n"/>
      <c r="E21" s="32" t="n"/>
      <c r="F21" s="32" t="n"/>
      <c r="G21" s="32" t="n"/>
      <c r="H21" s="32" t="n"/>
      <c r="I21" s="33">
        <f>IF(COUNT(D21:H21)=0,"",SUM(D21:H21))</f>
        <v/>
      </c>
      <c r="J21" s="32" t="n"/>
      <c r="K21" s="32" t="n"/>
      <c r="L21" s="32" t="n"/>
      <c r="M21" s="32" t="n"/>
      <c r="N21" s="32" t="n"/>
      <c r="O21" s="33">
        <f>IF(COUNT(J21:N21)=0,"",SUM(J21:N21))</f>
        <v/>
      </c>
      <c r="P21" s="33">
        <f>IF(COUNT(I21,O21)=0,"",ROUND(AVERAGE(I21,O21),0))</f>
        <v/>
      </c>
      <c r="Q21" s="33">
        <f>IF(P21="","",IF(P21&gt;=Ayarlar!$B$30,Ayarlar!$A$30,IF(P21&gt;=Ayarlar!$B$31,Ayarlar!$A$31,IF(P21&gt;=Ayarlar!$B$32,Ayarlar!$A$32,Ayarlar!$A$33))))</f>
        <v/>
      </c>
      <c r="R21" s="34" t="n"/>
    </row>
    <row r="22" ht="18" customHeight="1">
      <c r="A22" s="30">
        <f>IF('Öğrenci Listesi'!G19="","",15)</f>
        <v/>
      </c>
      <c r="B22" s="30">
        <f>IF('Öğrenci Listesi'!F19="","",'Öğrenci Listesi'!F19)</f>
        <v/>
      </c>
      <c r="C22" s="31">
        <f>IF('Öğrenci Listesi'!G19="","",'Öğrenci Listesi'!G19)</f>
        <v/>
      </c>
      <c r="D22" s="32" t="n"/>
      <c r="E22" s="32" t="n"/>
      <c r="F22" s="32" t="n"/>
      <c r="G22" s="32" t="n"/>
      <c r="H22" s="32" t="n"/>
      <c r="I22" s="33">
        <f>IF(COUNT(D22:H22)=0,"",SUM(D22:H22))</f>
        <v/>
      </c>
      <c r="J22" s="32" t="n"/>
      <c r="K22" s="32" t="n"/>
      <c r="L22" s="32" t="n"/>
      <c r="M22" s="32" t="n"/>
      <c r="N22" s="32" t="n"/>
      <c r="O22" s="33">
        <f>IF(COUNT(J22:N22)=0,"",SUM(J22:N22))</f>
        <v/>
      </c>
      <c r="P22" s="33">
        <f>IF(COUNT(I22,O22)=0,"",ROUND(AVERAGE(I22,O22),0))</f>
        <v/>
      </c>
      <c r="Q22" s="33">
        <f>IF(P22="","",IF(P22&gt;=Ayarlar!$B$30,Ayarlar!$A$30,IF(P22&gt;=Ayarlar!$B$31,Ayarlar!$A$31,IF(P22&gt;=Ayarlar!$B$32,Ayarlar!$A$32,Ayarlar!$A$33))))</f>
        <v/>
      </c>
      <c r="R22" s="34" t="n"/>
    </row>
    <row r="23" ht="18" customHeight="1">
      <c r="A23" s="35">
        <f>IF('Öğrenci Listesi'!G20="","",16)</f>
        <v/>
      </c>
      <c r="B23" s="35">
        <f>IF('Öğrenci Listesi'!F20="","",'Öğrenci Listesi'!F20)</f>
        <v/>
      </c>
      <c r="C23" s="36">
        <f>IF('Öğrenci Listesi'!G20="","",'Öğrenci Listesi'!G20)</f>
        <v/>
      </c>
      <c r="D23" s="32" t="n"/>
      <c r="E23" s="32" t="n"/>
      <c r="F23" s="32" t="n"/>
      <c r="G23" s="32" t="n"/>
      <c r="H23" s="32" t="n"/>
      <c r="I23" s="33">
        <f>IF(COUNT(D23:H23)=0,"",SUM(D23:H23))</f>
        <v/>
      </c>
      <c r="J23" s="32" t="n"/>
      <c r="K23" s="32" t="n"/>
      <c r="L23" s="32" t="n"/>
      <c r="M23" s="32" t="n"/>
      <c r="N23" s="32" t="n"/>
      <c r="O23" s="33">
        <f>IF(COUNT(J23:N23)=0,"",SUM(J23:N23))</f>
        <v/>
      </c>
      <c r="P23" s="33">
        <f>IF(COUNT(I23,O23)=0,"",ROUND(AVERAGE(I23,O23),0))</f>
        <v/>
      </c>
      <c r="Q23" s="33">
        <f>IF(P23="","",IF(P23&gt;=Ayarlar!$B$30,Ayarlar!$A$30,IF(P23&gt;=Ayarlar!$B$31,Ayarlar!$A$31,IF(P23&gt;=Ayarlar!$B$32,Ayarlar!$A$32,Ayarlar!$A$33))))</f>
        <v/>
      </c>
      <c r="R23" s="34" t="n"/>
    </row>
    <row r="24" ht="18" customHeight="1">
      <c r="A24" s="30">
        <f>IF('Öğrenci Listesi'!G21="","",17)</f>
        <v/>
      </c>
      <c r="B24" s="30">
        <f>IF('Öğrenci Listesi'!F21="","",'Öğrenci Listesi'!F21)</f>
        <v/>
      </c>
      <c r="C24" s="31">
        <f>IF('Öğrenci Listesi'!G21="","",'Öğrenci Listesi'!G21)</f>
        <v/>
      </c>
      <c r="D24" s="32" t="n"/>
      <c r="E24" s="32" t="n"/>
      <c r="F24" s="32" t="n"/>
      <c r="G24" s="32" t="n"/>
      <c r="H24" s="32" t="n"/>
      <c r="I24" s="33">
        <f>IF(COUNT(D24:H24)=0,"",SUM(D24:H24))</f>
        <v/>
      </c>
      <c r="J24" s="32" t="n"/>
      <c r="K24" s="32" t="n"/>
      <c r="L24" s="32" t="n"/>
      <c r="M24" s="32" t="n"/>
      <c r="N24" s="32" t="n"/>
      <c r="O24" s="33">
        <f>IF(COUNT(J24:N24)=0,"",SUM(J24:N24))</f>
        <v/>
      </c>
      <c r="P24" s="33">
        <f>IF(COUNT(I24,O24)=0,"",ROUND(AVERAGE(I24,O24),0))</f>
        <v/>
      </c>
      <c r="Q24" s="33">
        <f>IF(P24="","",IF(P24&gt;=Ayarlar!$B$30,Ayarlar!$A$30,IF(P24&gt;=Ayarlar!$B$31,Ayarlar!$A$31,IF(P24&gt;=Ayarlar!$B$32,Ayarlar!$A$32,Ayarlar!$A$33))))</f>
        <v/>
      </c>
      <c r="R24" s="34" t="n"/>
    </row>
    <row r="25" ht="18" customHeight="1">
      <c r="A25" s="35">
        <f>IF('Öğrenci Listesi'!G22="","",18)</f>
        <v/>
      </c>
      <c r="B25" s="35">
        <f>IF('Öğrenci Listesi'!F22="","",'Öğrenci Listesi'!F22)</f>
        <v/>
      </c>
      <c r="C25" s="36">
        <f>IF('Öğrenci Listesi'!G22="","",'Öğrenci Listesi'!G22)</f>
        <v/>
      </c>
      <c r="D25" s="32" t="n"/>
      <c r="E25" s="32" t="n"/>
      <c r="F25" s="32" t="n"/>
      <c r="G25" s="32" t="n"/>
      <c r="H25" s="32" t="n"/>
      <c r="I25" s="33">
        <f>IF(COUNT(D25:H25)=0,"",SUM(D25:H25))</f>
        <v/>
      </c>
      <c r="J25" s="32" t="n"/>
      <c r="K25" s="32" t="n"/>
      <c r="L25" s="32" t="n"/>
      <c r="M25" s="32" t="n"/>
      <c r="N25" s="32" t="n"/>
      <c r="O25" s="33">
        <f>IF(COUNT(J25:N25)=0,"",SUM(J25:N25))</f>
        <v/>
      </c>
      <c r="P25" s="33">
        <f>IF(COUNT(I25,O25)=0,"",ROUND(AVERAGE(I25,O25),0))</f>
        <v/>
      </c>
      <c r="Q25" s="33">
        <f>IF(P25="","",IF(P25&gt;=Ayarlar!$B$30,Ayarlar!$A$30,IF(P25&gt;=Ayarlar!$B$31,Ayarlar!$A$31,IF(P25&gt;=Ayarlar!$B$32,Ayarlar!$A$32,Ayarlar!$A$33))))</f>
        <v/>
      </c>
      <c r="R25" s="34" t="n"/>
    </row>
    <row r="26" ht="18" customHeight="1">
      <c r="A26" s="30">
        <f>IF('Öğrenci Listesi'!G23="","",19)</f>
        <v/>
      </c>
      <c r="B26" s="30">
        <f>IF('Öğrenci Listesi'!F23="","",'Öğrenci Listesi'!F23)</f>
        <v/>
      </c>
      <c r="C26" s="31">
        <f>IF('Öğrenci Listesi'!G23="","",'Öğrenci Listesi'!G23)</f>
        <v/>
      </c>
      <c r="D26" s="32" t="n"/>
      <c r="E26" s="32" t="n"/>
      <c r="F26" s="32" t="n"/>
      <c r="G26" s="32" t="n"/>
      <c r="H26" s="32" t="n"/>
      <c r="I26" s="33">
        <f>IF(COUNT(D26:H26)=0,"",SUM(D26:H26))</f>
        <v/>
      </c>
      <c r="J26" s="32" t="n"/>
      <c r="K26" s="32" t="n"/>
      <c r="L26" s="32" t="n"/>
      <c r="M26" s="32" t="n"/>
      <c r="N26" s="32" t="n"/>
      <c r="O26" s="33">
        <f>IF(COUNT(J26:N26)=0,"",SUM(J26:N26))</f>
        <v/>
      </c>
      <c r="P26" s="33">
        <f>IF(COUNT(I26,O26)=0,"",ROUND(AVERAGE(I26,O26),0))</f>
        <v/>
      </c>
      <c r="Q26" s="33">
        <f>IF(P26="","",IF(P26&gt;=Ayarlar!$B$30,Ayarlar!$A$30,IF(P26&gt;=Ayarlar!$B$31,Ayarlar!$A$31,IF(P26&gt;=Ayarlar!$B$32,Ayarlar!$A$32,Ayarlar!$A$33))))</f>
        <v/>
      </c>
      <c r="R26" s="34" t="n"/>
    </row>
    <row r="27" ht="18" customHeight="1">
      <c r="A27" s="35">
        <f>IF('Öğrenci Listesi'!G24="","",20)</f>
        <v/>
      </c>
      <c r="B27" s="35">
        <f>IF('Öğrenci Listesi'!F24="","",'Öğrenci Listesi'!F24)</f>
        <v/>
      </c>
      <c r="C27" s="36">
        <f>IF('Öğrenci Listesi'!G24="","",'Öğrenci Listesi'!G24)</f>
        <v/>
      </c>
      <c r="D27" s="32" t="n"/>
      <c r="E27" s="32" t="n"/>
      <c r="F27" s="32" t="n"/>
      <c r="G27" s="32" t="n"/>
      <c r="H27" s="32" t="n"/>
      <c r="I27" s="33">
        <f>IF(COUNT(D27:H27)=0,"",SUM(D27:H27))</f>
        <v/>
      </c>
      <c r="J27" s="32" t="n"/>
      <c r="K27" s="32" t="n"/>
      <c r="L27" s="32" t="n"/>
      <c r="M27" s="32" t="n"/>
      <c r="N27" s="32" t="n"/>
      <c r="O27" s="33">
        <f>IF(COUNT(J27:N27)=0,"",SUM(J27:N27))</f>
        <v/>
      </c>
      <c r="P27" s="33">
        <f>IF(COUNT(I27,O27)=0,"",ROUND(AVERAGE(I27,O27),0))</f>
        <v/>
      </c>
      <c r="Q27" s="33">
        <f>IF(P27="","",IF(P27&gt;=Ayarlar!$B$30,Ayarlar!$A$30,IF(P27&gt;=Ayarlar!$B$31,Ayarlar!$A$31,IF(P27&gt;=Ayarlar!$B$32,Ayarlar!$A$32,Ayarlar!$A$33))))</f>
        <v/>
      </c>
      <c r="R27" s="34" t="n"/>
    </row>
    <row r="28" ht="18" customHeight="1">
      <c r="A28" s="30">
        <f>IF('Öğrenci Listesi'!G25="","",21)</f>
        <v/>
      </c>
      <c r="B28" s="30">
        <f>IF('Öğrenci Listesi'!F25="","",'Öğrenci Listesi'!F25)</f>
        <v/>
      </c>
      <c r="C28" s="31">
        <f>IF('Öğrenci Listesi'!G25="","",'Öğrenci Listesi'!G25)</f>
        <v/>
      </c>
      <c r="D28" s="32" t="n"/>
      <c r="E28" s="32" t="n"/>
      <c r="F28" s="32" t="n"/>
      <c r="G28" s="32" t="n"/>
      <c r="H28" s="32" t="n"/>
      <c r="I28" s="33">
        <f>IF(COUNT(D28:H28)=0,"",SUM(D28:H28))</f>
        <v/>
      </c>
      <c r="J28" s="32" t="n"/>
      <c r="K28" s="32" t="n"/>
      <c r="L28" s="32" t="n"/>
      <c r="M28" s="32" t="n"/>
      <c r="N28" s="32" t="n"/>
      <c r="O28" s="33">
        <f>IF(COUNT(J28:N28)=0,"",SUM(J28:N28))</f>
        <v/>
      </c>
      <c r="P28" s="33">
        <f>IF(COUNT(I28,O28)=0,"",ROUND(AVERAGE(I28,O28),0))</f>
        <v/>
      </c>
      <c r="Q28" s="33">
        <f>IF(P28="","",IF(P28&gt;=Ayarlar!$B$30,Ayarlar!$A$30,IF(P28&gt;=Ayarlar!$B$31,Ayarlar!$A$31,IF(P28&gt;=Ayarlar!$B$32,Ayarlar!$A$32,Ayarlar!$A$33))))</f>
        <v/>
      </c>
      <c r="R28" s="34" t="n"/>
    </row>
    <row r="29" ht="18" customHeight="1">
      <c r="A29" s="35">
        <f>IF('Öğrenci Listesi'!G26="","",22)</f>
        <v/>
      </c>
      <c r="B29" s="35">
        <f>IF('Öğrenci Listesi'!F26="","",'Öğrenci Listesi'!F26)</f>
        <v/>
      </c>
      <c r="C29" s="36">
        <f>IF('Öğrenci Listesi'!G26="","",'Öğrenci Listesi'!G26)</f>
        <v/>
      </c>
      <c r="D29" s="32" t="n"/>
      <c r="E29" s="32" t="n"/>
      <c r="F29" s="32" t="n"/>
      <c r="G29" s="32" t="n"/>
      <c r="H29" s="32" t="n"/>
      <c r="I29" s="33">
        <f>IF(COUNT(D29:H29)=0,"",SUM(D29:H29))</f>
        <v/>
      </c>
      <c r="J29" s="32" t="n"/>
      <c r="K29" s="32" t="n"/>
      <c r="L29" s="32" t="n"/>
      <c r="M29" s="32" t="n"/>
      <c r="N29" s="32" t="n"/>
      <c r="O29" s="33">
        <f>IF(COUNT(J29:N29)=0,"",SUM(J29:N29))</f>
        <v/>
      </c>
      <c r="P29" s="33">
        <f>IF(COUNT(I29,O29)=0,"",ROUND(AVERAGE(I29,O29),0))</f>
        <v/>
      </c>
      <c r="Q29" s="33">
        <f>IF(P29="","",IF(P29&gt;=Ayarlar!$B$30,Ayarlar!$A$30,IF(P29&gt;=Ayarlar!$B$31,Ayarlar!$A$31,IF(P29&gt;=Ayarlar!$B$32,Ayarlar!$A$32,Ayarlar!$A$33))))</f>
        <v/>
      </c>
      <c r="R29" s="34" t="n"/>
    </row>
    <row r="30" ht="18" customHeight="1">
      <c r="A30" s="30">
        <f>IF('Öğrenci Listesi'!G27="","",23)</f>
        <v/>
      </c>
      <c r="B30" s="30">
        <f>IF('Öğrenci Listesi'!F27="","",'Öğrenci Listesi'!F27)</f>
        <v/>
      </c>
      <c r="C30" s="31">
        <f>IF('Öğrenci Listesi'!G27="","",'Öğrenci Listesi'!G27)</f>
        <v/>
      </c>
      <c r="D30" s="32" t="n"/>
      <c r="E30" s="32" t="n"/>
      <c r="F30" s="32" t="n"/>
      <c r="G30" s="32" t="n"/>
      <c r="H30" s="32" t="n"/>
      <c r="I30" s="33">
        <f>IF(COUNT(D30:H30)=0,"",SUM(D30:H30))</f>
        <v/>
      </c>
      <c r="J30" s="32" t="n"/>
      <c r="K30" s="32" t="n"/>
      <c r="L30" s="32" t="n"/>
      <c r="M30" s="32" t="n"/>
      <c r="N30" s="32" t="n"/>
      <c r="O30" s="33">
        <f>IF(COUNT(J30:N30)=0,"",SUM(J30:N30))</f>
        <v/>
      </c>
      <c r="P30" s="33">
        <f>IF(COUNT(I30,O30)=0,"",ROUND(AVERAGE(I30,O30),0))</f>
        <v/>
      </c>
      <c r="Q30" s="33">
        <f>IF(P30="","",IF(P30&gt;=Ayarlar!$B$30,Ayarlar!$A$30,IF(P30&gt;=Ayarlar!$B$31,Ayarlar!$A$31,IF(P30&gt;=Ayarlar!$B$32,Ayarlar!$A$32,Ayarlar!$A$33))))</f>
        <v/>
      </c>
      <c r="R30" s="34" t="n"/>
    </row>
    <row r="31" ht="18" customHeight="1">
      <c r="A31" s="35">
        <f>IF('Öğrenci Listesi'!G28="","",24)</f>
        <v/>
      </c>
      <c r="B31" s="35">
        <f>IF('Öğrenci Listesi'!F28="","",'Öğrenci Listesi'!F28)</f>
        <v/>
      </c>
      <c r="C31" s="36">
        <f>IF('Öğrenci Listesi'!G28="","",'Öğrenci Listesi'!G28)</f>
        <v/>
      </c>
      <c r="D31" s="32" t="n"/>
      <c r="E31" s="32" t="n"/>
      <c r="F31" s="32" t="n"/>
      <c r="G31" s="32" t="n"/>
      <c r="H31" s="32" t="n"/>
      <c r="I31" s="33">
        <f>IF(COUNT(D31:H31)=0,"",SUM(D31:H31))</f>
        <v/>
      </c>
      <c r="J31" s="32" t="n"/>
      <c r="K31" s="32" t="n"/>
      <c r="L31" s="32" t="n"/>
      <c r="M31" s="32" t="n"/>
      <c r="N31" s="32" t="n"/>
      <c r="O31" s="33">
        <f>IF(COUNT(J31:N31)=0,"",SUM(J31:N31))</f>
        <v/>
      </c>
      <c r="P31" s="33">
        <f>IF(COUNT(I31,O31)=0,"",ROUND(AVERAGE(I31,O31),0))</f>
        <v/>
      </c>
      <c r="Q31" s="33">
        <f>IF(P31="","",IF(P31&gt;=Ayarlar!$B$30,Ayarlar!$A$30,IF(P31&gt;=Ayarlar!$B$31,Ayarlar!$A$31,IF(P31&gt;=Ayarlar!$B$32,Ayarlar!$A$32,Ayarlar!$A$33))))</f>
        <v/>
      </c>
      <c r="R31" s="34" t="n"/>
    </row>
    <row r="32" ht="18" customHeight="1">
      <c r="A32" s="30">
        <f>IF('Öğrenci Listesi'!G29="","",25)</f>
        <v/>
      </c>
      <c r="B32" s="30">
        <f>IF('Öğrenci Listesi'!F29="","",'Öğrenci Listesi'!F29)</f>
        <v/>
      </c>
      <c r="C32" s="31">
        <f>IF('Öğrenci Listesi'!G29="","",'Öğrenci Listesi'!G29)</f>
        <v/>
      </c>
      <c r="D32" s="32" t="n"/>
      <c r="E32" s="32" t="n"/>
      <c r="F32" s="32" t="n"/>
      <c r="G32" s="32" t="n"/>
      <c r="H32" s="32" t="n"/>
      <c r="I32" s="33">
        <f>IF(COUNT(D32:H32)=0,"",SUM(D32:H32))</f>
        <v/>
      </c>
      <c r="J32" s="32" t="n"/>
      <c r="K32" s="32" t="n"/>
      <c r="L32" s="32" t="n"/>
      <c r="M32" s="32" t="n"/>
      <c r="N32" s="32" t="n"/>
      <c r="O32" s="33">
        <f>IF(COUNT(J32:N32)=0,"",SUM(J32:N32))</f>
        <v/>
      </c>
      <c r="P32" s="33">
        <f>IF(COUNT(I32,O32)=0,"",ROUND(AVERAGE(I32,O32),0))</f>
        <v/>
      </c>
      <c r="Q32" s="33">
        <f>IF(P32="","",IF(P32&gt;=Ayarlar!$B$30,Ayarlar!$A$30,IF(P32&gt;=Ayarlar!$B$31,Ayarlar!$A$31,IF(P32&gt;=Ayarlar!$B$32,Ayarlar!$A$32,Ayarlar!$A$33))))</f>
        <v/>
      </c>
      <c r="R32" s="34" t="n"/>
    </row>
    <row r="33" ht="18" customHeight="1">
      <c r="A33" s="35">
        <f>IF('Öğrenci Listesi'!G30="","",26)</f>
        <v/>
      </c>
      <c r="B33" s="35">
        <f>IF('Öğrenci Listesi'!F30="","",'Öğrenci Listesi'!F30)</f>
        <v/>
      </c>
      <c r="C33" s="36">
        <f>IF('Öğrenci Listesi'!G30="","",'Öğrenci Listesi'!G30)</f>
        <v/>
      </c>
      <c r="D33" s="32" t="n"/>
      <c r="E33" s="32" t="n"/>
      <c r="F33" s="32" t="n"/>
      <c r="G33" s="32" t="n"/>
      <c r="H33" s="32" t="n"/>
      <c r="I33" s="33">
        <f>IF(COUNT(D33:H33)=0,"",SUM(D33:H33))</f>
        <v/>
      </c>
      <c r="J33" s="32" t="n"/>
      <c r="K33" s="32" t="n"/>
      <c r="L33" s="32" t="n"/>
      <c r="M33" s="32" t="n"/>
      <c r="N33" s="32" t="n"/>
      <c r="O33" s="33">
        <f>IF(COUNT(J33:N33)=0,"",SUM(J33:N33))</f>
        <v/>
      </c>
      <c r="P33" s="33">
        <f>IF(COUNT(I33,O33)=0,"",ROUND(AVERAGE(I33,O33),0))</f>
        <v/>
      </c>
      <c r="Q33" s="33">
        <f>IF(P33="","",IF(P33&gt;=Ayarlar!$B$30,Ayarlar!$A$30,IF(P33&gt;=Ayarlar!$B$31,Ayarlar!$A$31,IF(P33&gt;=Ayarlar!$B$32,Ayarlar!$A$32,Ayarlar!$A$33))))</f>
        <v/>
      </c>
      <c r="R33" s="34" t="n"/>
    </row>
    <row r="34" ht="18" customHeight="1">
      <c r="A34" s="30">
        <f>IF('Öğrenci Listesi'!G31="","",27)</f>
        <v/>
      </c>
      <c r="B34" s="30">
        <f>IF('Öğrenci Listesi'!F31="","",'Öğrenci Listesi'!F31)</f>
        <v/>
      </c>
      <c r="C34" s="31">
        <f>IF('Öğrenci Listesi'!G31="","",'Öğrenci Listesi'!G31)</f>
        <v/>
      </c>
      <c r="D34" s="32" t="n"/>
      <c r="E34" s="32" t="n"/>
      <c r="F34" s="32" t="n"/>
      <c r="G34" s="32" t="n"/>
      <c r="H34" s="32" t="n"/>
      <c r="I34" s="33">
        <f>IF(COUNT(D34:H34)=0,"",SUM(D34:H34))</f>
        <v/>
      </c>
      <c r="J34" s="32" t="n"/>
      <c r="K34" s="32" t="n"/>
      <c r="L34" s="32" t="n"/>
      <c r="M34" s="32" t="n"/>
      <c r="N34" s="32" t="n"/>
      <c r="O34" s="33">
        <f>IF(COUNT(J34:N34)=0,"",SUM(J34:N34))</f>
        <v/>
      </c>
      <c r="P34" s="33">
        <f>IF(COUNT(I34,O34)=0,"",ROUND(AVERAGE(I34,O34),0))</f>
        <v/>
      </c>
      <c r="Q34" s="33">
        <f>IF(P34="","",IF(P34&gt;=Ayarlar!$B$30,Ayarlar!$A$30,IF(P34&gt;=Ayarlar!$B$31,Ayarlar!$A$31,IF(P34&gt;=Ayarlar!$B$32,Ayarlar!$A$32,Ayarlar!$A$33))))</f>
        <v/>
      </c>
      <c r="R34" s="34" t="n"/>
    </row>
    <row r="35" ht="18" customHeight="1">
      <c r="A35" s="35">
        <f>IF('Öğrenci Listesi'!G32="","",28)</f>
        <v/>
      </c>
      <c r="B35" s="35">
        <f>IF('Öğrenci Listesi'!F32="","",'Öğrenci Listesi'!F32)</f>
        <v/>
      </c>
      <c r="C35" s="36">
        <f>IF('Öğrenci Listesi'!G32="","",'Öğrenci Listesi'!G32)</f>
        <v/>
      </c>
      <c r="D35" s="32" t="n"/>
      <c r="E35" s="32" t="n"/>
      <c r="F35" s="32" t="n"/>
      <c r="G35" s="32" t="n"/>
      <c r="H35" s="32" t="n"/>
      <c r="I35" s="33">
        <f>IF(COUNT(D35:H35)=0,"",SUM(D35:H35))</f>
        <v/>
      </c>
      <c r="J35" s="32" t="n"/>
      <c r="K35" s="32" t="n"/>
      <c r="L35" s="32" t="n"/>
      <c r="M35" s="32" t="n"/>
      <c r="N35" s="32" t="n"/>
      <c r="O35" s="33">
        <f>IF(COUNT(J35:N35)=0,"",SUM(J35:N35))</f>
        <v/>
      </c>
      <c r="P35" s="33">
        <f>IF(COUNT(I35,O35)=0,"",ROUND(AVERAGE(I35,O35),0))</f>
        <v/>
      </c>
      <c r="Q35" s="33">
        <f>IF(P35="","",IF(P35&gt;=Ayarlar!$B$30,Ayarlar!$A$30,IF(P35&gt;=Ayarlar!$B$31,Ayarlar!$A$31,IF(P35&gt;=Ayarlar!$B$32,Ayarlar!$A$32,Ayarlar!$A$33))))</f>
        <v/>
      </c>
      <c r="R35" s="34" t="n"/>
    </row>
    <row r="36" ht="18" customHeight="1">
      <c r="A36" s="30">
        <f>IF('Öğrenci Listesi'!G33="","",29)</f>
        <v/>
      </c>
      <c r="B36" s="30">
        <f>IF('Öğrenci Listesi'!F33="","",'Öğrenci Listesi'!F33)</f>
        <v/>
      </c>
      <c r="C36" s="31">
        <f>IF('Öğrenci Listesi'!G33="","",'Öğrenci Listesi'!G33)</f>
        <v/>
      </c>
      <c r="D36" s="32" t="n"/>
      <c r="E36" s="32" t="n"/>
      <c r="F36" s="32" t="n"/>
      <c r="G36" s="32" t="n"/>
      <c r="H36" s="32" t="n"/>
      <c r="I36" s="33">
        <f>IF(COUNT(D36:H36)=0,"",SUM(D36:H36))</f>
        <v/>
      </c>
      <c r="J36" s="32" t="n"/>
      <c r="K36" s="32" t="n"/>
      <c r="L36" s="32" t="n"/>
      <c r="M36" s="32" t="n"/>
      <c r="N36" s="32" t="n"/>
      <c r="O36" s="33">
        <f>IF(COUNT(J36:N36)=0,"",SUM(J36:N36))</f>
        <v/>
      </c>
      <c r="P36" s="33">
        <f>IF(COUNT(I36,O36)=0,"",ROUND(AVERAGE(I36,O36),0))</f>
        <v/>
      </c>
      <c r="Q36" s="33">
        <f>IF(P36="","",IF(P36&gt;=Ayarlar!$B$30,Ayarlar!$A$30,IF(P36&gt;=Ayarlar!$B$31,Ayarlar!$A$31,IF(P36&gt;=Ayarlar!$B$32,Ayarlar!$A$32,Ayarlar!$A$33))))</f>
        <v/>
      </c>
      <c r="R36" s="34" t="n"/>
    </row>
    <row r="37" ht="18" customHeight="1">
      <c r="A37" s="35">
        <f>IF('Öğrenci Listesi'!G34="","",30)</f>
        <v/>
      </c>
      <c r="B37" s="35">
        <f>IF('Öğrenci Listesi'!F34="","",'Öğrenci Listesi'!F34)</f>
        <v/>
      </c>
      <c r="C37" s="36">
        <f>IF('Öğrenci Listesi'!G34="","",'Öğrenci Listesi'!G34)</f>
        <v/>
      </c>
      <c r="D37" s="32" t="n"/>
      <c r="E37" s="32" t="n"/>
      <c r="F37" s="32" t="n"/>
      <c r="G37" s="32" t="n"/>
      <c r="H37" s="32" t="n"/>
      <c r="I37" s="33">
        <f>IF(COUNT(D37:H37)=0,"",SUM(D37:H37))</f>
        <v/>
      </c>
      <c r="J37" s="32" t="n"/>
      <c r="K37" s="32" t="n"/>
      <c r="L37" s="32" t="n"/>
      <c r="M37" s="32" t="n"/>
      <c r="N37" s="32" t="n"/>
      <c r="O37" s="33">
        <f>IF(COUNT(J37:N37)=0,"",SUM(J37:N37))</f>
        <v/>
      </c>
      <c r="P37" s="33">
        <f>IF(COUNT(I37,O37)=0,"",ROUND(AVERAGE(I37,O37),0))</f>
        <v/>
      </c>
      <c r="Q37" s="33">
        <f>IF(P37="","",IF(P37&gt;=Ayarlar!$B$30,Ayarlar!$A$30,IF(P37&gt;=Ayarlar!$B$31,Ayarlar!$A$31,IF(P37&gt;=Ayarlar!$B$32,Ayarlar!$A$32,Ayarlar!$A$33))))</f>
        <v/>
      </c>
      <c r="R37" s="34" t="n"/>
    </row>
    <row r="38" ht="18" customHeight="1">
      <c r="A38" s="30">
        <f>IF('Öğrenci Listesi'!G35="","",31)</f>
        <v/>
      </c>
      <c r="B38" s="30">
        <f>IF('Öğrenci Listesi'!F35="","",'Öğrenci Listesi'!F35)</f>
        <v/>
      </c>
      <c r="C38" s="31">
        <f>IF('Öğrenci Listesi'!G35="","",'Öğrenci Listesi'!G35)</f>
        <v/>
      </c>
      <c r="D38" s="32" t="n"/>
      <c r="E38" s="32" t="n"/>
      <c r="F38" s="32" t="n"/>
      <c r="G38" s="32" t="n"/>
      <c r="H38" s="32" t="n"/>
      <c r="I38" s="33">
        <f>IF(COUNT(D38:H38)=0,"",SUM(D38:H38))</f>
        <v/>
      </c>
      <c r="J38" s="32" t="n"/>
      <c r="K38" s="32" t="n"/>
      <c r="L38" s="32" t="n"/>
      <c r="M38" s="32" t="n"/>
      <c r="N38" s="32" t="n"/>
      <c r="O38" s="33">
        <f>IF(COUNT(J38:N38)=0,"",SUM(J38:N38))</f>
        <v/>
      </c>
      <c r="P38" s="33">
        <f>IF(COUNT(I38,O38)=0,"",ROUND(AVERAGE(I38,O38),0))</f>
        <v/>
      </c>
      <c r="Q38" s="33">
        <f>IF(P38="","",IF(P38&gt;=Ayarlar!$B$30,Ayarlar!$A$30,IF(P38&gt;=Ayarlar!$B$31,Ayarlar!$A$31,IF(P38&gt;=Ayarlar!$B$32,Ayarlar!$A$32,Ayarlar!$A$33))))</f>
        <v/>
      </c>
      <c r="R38" s="34" t="n"/>
    </row>
    <row r="39" ht="18" customHeight="1">
      <c r="A39" s="35">
        <f>IF('Öğrenci Listesi'!G36="","",32)</f>
        <v/>
      </c>
      <c r="B39" s="35">
        <f>IF('Öğrenci Listesi'!F36="","",'Öğrenci Listesi'!F36)</f>
        <v/>
      </c>
      <c r="C39" s="36">
        <f>IF('Öğrenci Listesi'!G36="","",'Öğrenci Listesi'!G36)</f>
        <v/>
      </c>
      <c r="D39" s="32" t="n"/>
      <c r="E39" s="32" t="n"/>
      <c r="F39" s="32" t="n"/>
      <c r="G39" s="32" t="n"/>
      <c r="H39" s="32" t="n"/>
      <c r="I39" s="33">
        <f>IF(COUNT(D39:H39)=0,"",SUM(D39:H39))</f>
        <v/>
      </c>
      <c r="J39" s="32" t="n"/>
      <c r="K39" s="32" t="n"/>
      <c r="L39" s="32" t="n"/>
      <c r="M39" s="32" t="n"/>
      <c r="N39" s="32" t="n"/>
      <c r="O39" s="33">
        <f>IF(COUNT(J39:N39)=0,"",SUM(J39:N39))</f>
        <v/>
      </c>
      <c r="P39" s="33">
        <f>IF(COUNT(I39,O39)=0,"",ROUND(AVERAGE(I39,O39),0))</f>
        <v/>
      </c>
      <c r="Q39" s="33">
        <f>IF(P39="","",IF(P39&gt;=Ayarlar!$B$30,Ayarlar!$A$30,IF(P39&gt;=Ayarlar!$B$31,Ayarlar!$A$31,IF(P39&gt;=Ayarlar!$B$32,Ayarlar!$A$32,Ayarlar!$A$33))))</f>
        <v/>
      </c>
      <c r="R39" s="34" t="n"/>
    </row>
    <row r="40" ht="18" customHeight="1">
      <c r="A40" s="30">
        <f>IF('Öğrenci Listesi'!G37="","",33)</f>
        <v/>
      </c>
      <c r="B40" s="30">
        <f>IF('Öğrenci Listesi'!F37="","",'Öğrenci Listesi'!F37)</f>
        <v/>
      </c>
      <c r="C40" s="31">
        <f>IF('Öğrenci Listesi'!G37="","",'Öğrenci Listesi'!G37)</f>
        <v/>
      </c>
      <c r="D40" s="32" t="n"/>
      <c r="E40" s="32" t="n"/>
      <c r="F40" s="32" t="n"/>
      <c r="G40" s="32" t="n"/>
      <c r="H40" s="32" t="n"/>
      <c r="I40" s="33">
        <f>IF(COUNT(D40:H40)=0,"",SUM(D40:H40))</f>
        <v/>
      </c>
      <c r="J40" s="32" t="n"/>
      <c r="K40" s="32" t="n"/>
      <c r="L40" s="32" t="n"/>
      <c r="M40" s="32" t="n"/>
      <c r="N40" s="32" t="n"/>
      <c r="O40" s="33">
        <f>IF(COUNT(J40:N40)=0,"",SUM(J40:N40))</f>
        <v/>
      </c>
      <c r="P40" s="33">
        <f>IF(COUNT(I40,O40)=0,"",ROUND(AVERAGE(I40,O40),0))</f>
        <v/>
      </c>
      <c r="Q40" s="33">
        <f>IF(P40="","",IF(P40&gt;=Ayarlar!$B$30,Ayarlar!$A$30,IF(P40&gt;=Ayarlar!$B$31,Ayarlar!$A$31,IF(P40&gt;=Ayarlar!$B$32,Ayarlar!$A$32,Ayarlar!$A$33))))</f>
        <v/>
      </c>
      <c r="R40" s="34" t="n"/>
    </row>
    <row r="41" ht="18" customHeight="1">
      <c r="A41" s="35">
        <f>IF('Öğrenci Listesi'!G38="","",34)</f>
        <v/>
      </c>
      <c r="B41" s="35">
        <f>IF('Öğrenci Listesi'!F38="","",'Öğrenci Listesi'!F38)</f>
        <v/>
      </c>
      <c r="C41" s="36">
        <f>IF('Öğrenci Listesi'!G38="","",'Öğrenci Listesi'!G38)</f>
        <v/>
      </c>
      <c r="D41" s="32" t="n"/>
      <c r="E41" s="32" t="n"/>
      <c r="F41" s="32" t="n"/>
      <c r="G41" s="32" t="n"/>
      <c r="H41" s="32" t="n"/>
      <c r="I41" s="33">
        <f>IF(COUNT(D41:H41)=0,"",SUM(D41:H41))</f>
        <v/>
      </c>
      <c r="J41" s="32" t="n"/>
      <c r="K41" s="32" t="n"/>
      <c r="L41" s="32" t="n"/>
      <c r="M41" s="32" t="n"/>
      <c r="N41" s="32" t="n"/>
      <c r="O41" s="33">
        <f>IF(COUNT(J41:N41)=0,"",SUM(J41:N41))</f>
        <v/>
      </c>
      <c r="P41" s="33">
        <f>IF(COUNT(I41,O41)=0,"",ROUND(AVERAGE(I41,O41),0))</f>
        <v/>
      </c>
      <c r="Q41" s="33">
        <f>IF(P41="","",IF(P41&gt;=Ayarlar!$B$30,Ayarlar!$A$30,IF(P41&gt;=Ayarlar!$B$31,Ayarlar!$A$31,IF(P41&gt;=Ayarlar!$B$32,Ayarlar!$A$32,Ayarlar!$A$33))))</f>
        <v/>
      </c>
      <c r="R41" s="34" t="n"/>
    </row>
    <row r="42" ht="18" customHeight="1">
      <c r="A42" s="30">
        <f>IF('Öğrenci Listesi'!G39="","",35)</f>
        <v/>
      </c>
      <c r="B42" s="30">
        <f>IF('Öğrenci Listesi'!F39="","",'Öğrenci Listesi'!F39)</f>
        <v/>
      </c>
      <c r="C42" s="31">
        <f>IF('Öğrenci Listesi'!G39="","",'Öğrenci Listesi'!G39)</f>
        <v/>
      </c>
      <c r="D42" s="32" t="n"/>
      <c r="E42" s="32" t="n"/>
      <c r="F42" s="32" t="n"/>
      <c r="G42" s="32" t="n"/>
      <c r="H42" s="32" t="n"/>
      <c r="I42" s="33">
        <f>IF(COUNT(D42:H42)=0,"",SUM(D42:H42))</f>
        <v/>
      </c>
      <c r="J42" s="32" t="n"/>
      <c r="K42" s="32" t="n"/>
      <c r="L42" s="32" t="n"/>
      <c r="M42" s="32" t="n"/>
      <c r="N42" s="32" t="n"/>
      <c r="O42" s="33">
        <f>IF(COUNT(J42:N42)=0,"",SUM(J42:N42))</f>
        <v/>
      </c>
      <c r="P42" s="33">
        <f>IF(COUNT(I42,O42)=0,"",ROUND(AVERAGE(I42,O42),0))</f>
        <v/>
      </c>
      <c r="Q42" s="33">
        <f>IF(P42="","",IF(P42&gt;=Ayarlar!$B$30,Ayarlar!$A$30,IF(P42&gt;=Ayarlar!$B$31,Ayarlar!$A$31,IF(P42&gt;=Ayarlar!$B$32,Ayarlar!$A$32,Ayarlar!$A$33))))</f>
        <v/>
      </c>
      <c r="R42" s="34" t="n"/>
    </row>
    <row r="43" ht="18" customHeight="1">
      <c r="A43" s="35">
        <f>IF('Öğrenci Listesi'!G40="","",36)</f>
        <v/>
      </c>
      <c r="B43" s="35">
        <f>IF('Öğrenci Listesi'!F40="","",'Öğrenci Listesi'!F40)</f>
        <v/>
      </c>
      <c r="C43" s="36">
        <f>IF('Öğrenci Listesi'!G40="","",'Öğrenci Listesi'!G40)</f>
        <v/>
      </c>
      <c r="D43" s="32" t="n"/>
      <c r="E43" s="32" t="n"/>
      <c r="F43" s="32" t="n"/>
      <c r="G43" s="32" t="n"/>
      <c r="H43" s="32" t="n"/>
      <c r="I43" s="33">
        <f>IF(COUNT(D43:H43)=0,"",SUM(D43:H43))</f>
        <v/>
      </c>
      <c r="J43" s="32" t="n"/>
      <c r="K43" s="32" t="n"/>
      <c r="L43" s="32" t="n"/>
      <c r="M43" s="32" t="n"/>
      <c r="N43" s="32" t="n"/>
      <c r="O43" s="33">
        <f>IF(COUNT(J43:N43)=0,"",SUM(J43:N43))</f>
        <v/>
      </c>
      <c r="P43" s="33">
        <f>IF(COUNT(I43,O43)=0,"",ROUND(AVERAGE(I43,O43),0))</f>
        <v/>
      </c>
      <c r="Q43" s="33">
        <f>IF(P43="","",IF(P43&gt;=Ayarlar!$B$30,Ayarlar!$A$30,IF(P43&gt;=Ayarlar!$B$31,Ayarlar!$A$31,IF(P43&gt;=Ayarlar!$B$32,Ayarlar!$A$32,Ayarlar!$A$33))))</f>
        <v/>
      </c>
      <c r="R43" s="34" t="n"/>
    </row>
    <row r="44" ht="18" customHeight="1">
      <c r="A44" s="30">
        <f>IF('Öğrenci Listesi'!G41="","",37)</f>
        <v/>
      </c>
      <c r="B44" s="30">
        <f>IF('Öğrenci Listesi'!F41="","",'Öğrenci Listesi'!F41)</f>
        <v/>
      </c>
      <c r="C44" s="31">
        <f>IF('Öğrenci Listesi'!G41="","",'Öğrenci Listesi'!G41)</f>
        <v/>
      </c>
      <c r="D44" s="32" t="n"/>
      <c r="E44" s="32" t="n"/>
      <c r="F44" s="32" t="n"/>
      <c r="G44" s="32" t="n"/>
      <c r="H44" s="32" t="n"/>
      <c r="I44" s="33">
        <f>IF(COUNT(D44:H44)=0,"",SUM(D44:H44))</f>
        <v/>
      </c>
      <c r="J44" s="32" t="n"/>
      <c r="K44" s="32" t="n"/>
      <c r="L44" s="32" t="n"/>
      <c r="M44" s="32" t="n"/>
      <c r="N44" s="32" t="n"/>
      <c r="O44" s="33">
        <f>IF(COUNT(J44:N44)=0,"",SUM(J44:N44))</f>
        <v/>
      </c>
      <c r="P44" s="33">
        <f>IF(COUNT(I44,O44)=0,"",ROUND(AVERAGE(I44,O44),0))</f>
        <v/>
      </c>
      <c r="Q44" s="33">
        <f>IF(P44="","",IF(P44&gt;=Ayarlar!$B$30,Ayarlar!$A$30,IF(P44&gt;=Ayarlar!$B$31,Ayarlar!$A$31,IF(P44&gt;=Ayarlar!$B$32,Ayarlar!$A$32,Ayarlar!$A$33))))</f>
        <v/>
      </c>
      <c r="R44" s="34" t="n"/>
    </row>
    <row r="45" ht="18" customHeight="1">
      <c r="A45" s="35">
        <f>IF('Öğrenci Listesi'!G42="","",38)</f>
        <v/>
      </c>
      <c r="B45" s="35">
        <f>IF('Öğrenci Listesi'!F42="","",'Öğrenci Listesi'!F42)</f>
        <v/>
      </c>
      <c r="C45" s="36">
        <f>IF('Öğrenci Listesi'!G42="","",'Öğrenci Listesi'!G42)</f>
        <v/>
      </c>
      <c r="D45" s="32" t="n"/>
      <c r="E45" s="32" t="n"/>
      <c r="F45" s="32" t="n"/>
      <c r="G45" s="32" t="n"/>
      <c r="H45" s="32" t="n"/>
      <c r="I45" s="33">
        <f>IF(COUNT(D45:H45)=0,"",SUM(D45:H45))</f>
        <v/>
      </c>
      <c r="J45" s="32" t="n"/>
      <c r="K45" s="32" t="n"/>
      <c r="L45" s="32" t="n"/>
      <c r="M45" s="32" t="n"/>
      <c r="N45" s="32" t="n"/>
      <c r="O45" s="33">
        <f>IF(COUNT(J45:N45)=0,"",SUM(J45:N45))</f>
        <v/>
      </c>
      <c r="P45" s="33">
        <f>IF(COUNT(I45,O45)=0,"",ROUND(AVERAGE(I45,O45),0))</f>
        <v/>
      </c>
      <c r="Q45" s="33">
        <f>IF(P45="","",IF(P45&gt;=Ayarlar!$B$30,Ayarlar!$A$30,IF(P45&gt;=Ayarlar!$B$31,Ayarlar!$A$31,IF(P45&gt;=Ayarlar!$B$32,Ayarlar!$A$32,Ayarlar!$A$33))))</f>
        <v/>
      </c>
      <c r="R45" s="34" t="n"/>
    </row>
    <row r="46" ht="18" customHeight="1">
      <c r="A46" s="30">
        <f>IF('Öğrenci Listesi'!G43="","",39)</f>
        <v/>
      </c>
      <c r="B46" s="30">
        <f>IF('Öğrenci Listesi'!F43="","",'Öğrenci Listesi'!F43)</f>
        <v/>
      </c>
      <c r="C46" s="31">
        <f>IF('Öğrenci Listesi'!G43="","",'Öğrenci Listesi'!G43)</f>
        <v/>
      </c>
      <c r="D46" s="32" t="n"/>
      <c r="E46" s="32" t="n"/>
      <c r="F46" s="32" t="n"/>
      <c r="G46" s="32" t="n"/>
      <c r="H46" s="32" t="n"/>
      <c r="I46" s="33">
        <f>IF(COUNT(D46:H46)=0,"",SUM(D46:H46))</f>
        <v/>
      </c>
      <c r="J46" s="32" t="n"/>
      <c r="K46" s="32" t="n"/>
      <c r="L46" s="32" t="n"/>
      <c r="M46" s="32" t="n"/>
      <c r="N46" s="32" t="n"/>
      <c r="O46" s="33">
        <f>IF(COUNT(J46:N46)=0,"",SUM(J46:N46))</f>
        <v/>
      </c>
      <c r="P46" s="33">
        <f>IF(COUNT(I46,O46)=0,"",ROUND(AVERAGE(I46,O46),0))</f>
        <v/>
      </c>
      <c r="Q46" s="33">
        <f>IF(P46="","",IF(P46&gt;=Ayarlar!$B$30,Ayarlar!$A$30,IF(P46&gt;=Ayarlar!$B$31,Ayarlar!$A$31,IF(P46&gt;=Ayarlar!$B$32,Ayarlar!$A$32,Ayarlar!$A$33))))</f>
        <v/>
      </c>
      <c r="R46" s="34" t="n"/>
    </row>
    <row r="47" ht="18" customHeight="1">
      <c r="A47" s="35">
        <f>IF('Öğrenci Listesi'!G44="","",40)</f>
        <v/>
      </c>
      <c r="B47" s="35">
        <f>IF('Öğrenci Listesi'!F44="","",'Öğrenci Listesi'!F44)</f>
        <v/>
      </c>
      <c r="C47" s="36">
        <f>IF('Öğrenci Listesi'!G44="","",'Öğrenci Listesi'!G44)</f>
        <v/>
      </c>
      <c r="D47" s="32" t="n"/>
      <c r="E47" s="32" t="n"/>
      <c r="F47" s="32" t="n"/>
      <c r="G47" s="32" t="n"/>
      <c r="H47" s="32" t="n"/>
      <c r="I47" s="33">
        <f>IF(COUNT(D47:H47)=0,"",SUM(D47:H47))</f>
        <v/>
      </c>
      <c r="J47" s="32" t="n"/>
      <c r="K47" s="32" t="n"/>
      <c r="L47" s="32" t="n"/>
      <c r="M47" s="32" t="n"/>
      <c r="N47" s="32" t="n"/>
      <c r="O47" s="33">
        <f>IF(COUNT(J47:N47)=0,"",SUM(J47:N47))</f>
        <v/>
      </c>
      <c r="P47" s="33">
        <f>IF(COUNT(I47,O47)=0,"",ROUND(AVERAGE(I47,O47),0))</f>
        <v/>
      </c>
      <c r="Q47" s="33">
        <f>IF(P47="","",IF(P47&gt;=Ayarlar!$B$30,Ayarlar!$A$30,IF(P47&gt;=Ayarlar!$B$31,Ayarlar!$A$31,IF(P47&gt;=Ayarlar!$B$32,Ayarlar!$A$32,Ayarlar!$A$33))))</f>
        <v/>
      </c>
      <c r="R47" s="34" t="n"/>
    </row>
    <row r="49">
      <c r="A49" s="17" t="inlineStr">
        <is>
          <t>SINIF İSTATİSTİKLERİ</t>
        </is>
      </c>
      <c r="B49" s="17" t="n"/>
      <c r="C49" s="17" t="n"/>
      <c r="D49" s="17" t="inlineStr">
        <is>
          <t>ÖLÇÜT ORTALAMALARI (20 üzerinden)</t>
        </is>
      </c>
      <c r="E49" s="17" t="n"/>
      <c r="F49" s="17" t="n"/>
      <c r="G49" s="17" t="n"/>
      <c r="H49" s="17" t="n"/>
      <c r="I49" s="17" t="n"/>
      <c r="J49" s="17" t="n"/>
      <c r="K49" s="17" t="n"/>
      <c r="L49" s="17" t="n"/>
      <c r="M49" s="17" t="n"/>
      <c r="N49" s="17" t="n"/>
      <c r="O49" s="17" t="n"/>
    </row>
    <row r="50">
      <c r="A50" s="11" t="inlineStr">
        <is>
          <t>Değerlendirilen öğrenci</t>
        </is>
      </c>
      <c r="B50" s="37" t="n"/>
      <c r="C50" s="19">
        <f>COUNT(P8:P47)</f>
        <v/>
      </c>
      <c r="D50" s="24">
        <f>IF(COUNT(D8:D47)=0,"",ROUND(AVERAGE(D8:D47),1))</f>
        <v/>
      </c>
      <c r="E50" s="24">
        <f>IF(COUNT(E8:E47)=0,"",ROUND(AVERAGE(E8:E47),1))</f>
        <v/>
      </c>
      <c r="F50" s="24">
        <f>IF(COUNT(F8:F47)=0,"",ROUND(AVERAGE(F8:F47),1))</f>
        <v/>
      </c>
      <c r="G50" s="24">
        <f>IF(COUNT(G8:G47)=0,"",ROUND(AVERAGE(G8:G47),1))</f>
        <v/>
      </c>
      <c r="H50" s="24">
        <f>IF(COUNT(H8:H47)=0,"",ROUND(AVERAGE(H8:H47),1))</f>
        <v/>
      </c>
      <c r="I50" s="24">
        <f>IF(COUNT(I8:I47)=0,"",ROUND(AVERAGE(I8:I47),1))</f>
        <v/>
      </c>
      <c r="J50" s="25">
        <f>IF(COUNT(J8:J47)=0,"",ROUND(AVERAGE(J8:J47),1))</f>
        <v/>
      </c>
      <c r="K50" s="25">
        <f>IF(COUNT(K8:K47)=0,"",ROUND(AVERAGE(K8:K47),1))</f>
        <v/>
      </c>
      <c r="L50" s="25">
        <f>IF(COUNT(L8:L47)=0,"",ROUND(AVERAGE(L8:L47),1))</f>
        <v/>
      </c>
      <c r="M50" s="25">
        <f>IF(COUNT(M8:M47)=0,"",ROUND(AVERAGE(M8:M47),1))</f>
        <v/>
      </c>
      <c r="N50" s="25">
        <f>IF(COUNT(N8:N47)=0,"",ROUND(AVERAGE(N8:N47),1))</f>
        <v/>
      </c>
      <c r="O50" s="25">
        <f>IF(COUNT(O8:O47)=0,"",ROUND(AVERAGE(O8:O47),1))</f>
        <v/>
      </c>
    </row>
    <row r="51">
      <c r="A51" s="11" t="inlineStr">
        <is>
          <t>Sınıf ortalaması</t>
        </is>
      </c>
      <c r="B51" s="37" t="n"/>
      <c r="C51" s="19">
        <f>IF(COUNT(P8:P47)=0,"",ROUND(AVERAGE(P8:P47),1))</f>
        <v/>
      </c>
    </row>
    <row r="52">
      <c r="A52" s="11" t="inlineStr">
        <is>
          <t>En yüksek puan</t>
        </is>
      </c>
      <c r="B52" s="37" t="n"/>
      <c r="C52" s="19">
        <f>IF(COUNT(P8:P47)=0,"",MAX(P8:P47))</f>
        <v/>
      </c>
    </row>
    <row r="53">
      <c r="A53" s="11" t="inlineStr">
        <is>
          <t>En düşük puan</t>
        </is>
      </c>
      <c r="B53" s="37" t="n"/>
      <c r="C53" s="19">
        <f>IF(COUNT(P8:P47)=0,"",MIN(P8:P47))</f>
        <v/>
      </c>
    </row>
    <row r="54">
      <c r="A54" s="11">
        <f>Ayarlar!$A$30&amp;" düzeyindeki öğrenci"</f>
        <v/>
      </c>
      <c r="B54" s="37" t="n"/>
      <c r="C54" s="19">
        <f>COUNTIF(Q8:Q47,Ayarlar!$A$30)</f>
        <v/>
      </c>
    </row>
    <row r="55">
      <c r="A55" s="11">
        <f>Ayarlar!$A$31&amp;" düzeyindeki öğrenci"</f>
        <v/>
      </c>
      <c r="B55" s="37" t="n"/>
      <c r="C55" s="19">
        <f>COUNTIF(Q8:Q47,Ayarlar!$A$31)</f>
        <v/>
      </c>
    </row>
    <row r="56">
      <c r="A56" s="11">
        <f>Ayarlar!$A$32&amp;" düzeyindeki öğrenci"</f>
        <v/>
      </c>
      <c r="B56" s="37" t="n"/>
      <c r="C56" s="19">
        <f>COUNTIF(Q8:Q47,Ayarlar!$A$32)</f>
        <v/>
      </c>
    </row>
    <row r="57">
      <c r="A57" s="11">
        <f>Ayarlar!$A$33&amp;" düzeyindeki öğrenci"</f>
        <v/>
      </c>
      <c r="B57" s="37" t="n"/>
      <c r="C57" s="19">
        <f>COUNTIF(Q8:Q47,Ayarlar!$A$33)</f>
        <v/>
      </c>
    </row>
    <row r="58">
      <c r="N58" s="38" t="inlineStr">
        <is>
          <t>…… / …… / 20……</t>
        </is>
      </c>
    </row>
    <row r="59">
      <c r="C59" s="39">
        <f>Ayarlar!$B$6</f>
        <v/>
      </c>
      <c r="N59" s="39">
        <f>Ayarlar!$B$9</f>
        <v/>
      </c>
    </row>
    <row r="60">
      <c r="C60" s="39" t="inlineStr">
        <is>
          <t>İngilizce Öğretmeni</t>
        </is>
      </c>
      <c r="N60" s="39" t="inlineStr">
        <is>
          <t>Okul Müdürü</t>
        </is>
      </c>
    </row>
  </sheetData>
  <mergeCells count="26">
    <mergeCell ref="D49:O49"/>
    <mergeCell ref="A51:B51"/>
    <mergeCell ref="A5:A7"/>
    <mergeCell ref="C59:H59"/>
    <mergeCell ref="B5:B7"/>
    <mergeCell ref="A3:R3"/>
    <mergeCell ref="A54:B54"/>
    <mergeCell ref="C60:H60"/>
    <mergeCell ref="R5:R7"/>
    <mergeCell ref="A2:R2"/>
    <mergeCell ref="P5:P7"/>
    <mergeCell ref="N58:R58"/>
    <mergeCell ref="A56:B56"/>
    <mergeCell ref="A55:B55"/>
    <mergeCell ref="A50:B50"/>
    <mergeCell ref="A57:B57"/>
    <mergeCell ref="D5:I5"/>
    <mergeCell ref="C5:C7"/>
    <mergeCell ref="N59:R59"/>
    <mergeCell ref="A53:B53"/>
    <mergeCell ref="N60:R60"/>
    <mergeCell ref="Q5:Q7"/>
    <mergeCell ref="J5:O5"/>
    <mergeCell ref="A49:C49"/>
    <mergeCell ref="A52:B52"/>
    <mergeCell ref="A1:R1"/>
  </mergeCells>
  <conditionalFormatting sqref="Q8:Q47">
    <cfRule type="expression" priority="1" dxfId="0">
      <formula>AND(Q8&lt;&gt;"",Q8=Ayarlar!$A$30)</formula>
    </cfRule>
    <cfRule type="expression" priority="2" dxfId="1">
      <formula>AND(Q8&lt;&gt;"",Q8=Ayarlar!$A$31)</formula>
    </cfRule>
    <cfRule type="expression" priority="3" dxfId="2">
      <formula>AND(Q8&lt;&gt;"",Q8=Ayarlar!$A$32)</formula>
    </cfRule>
    <cfRule type="expression" priority="4" dxfId="3">
      <formula>AND(Q8&lt;&gt;"",Q8=Ayarlar!$A$33)</formula>
    </cfRule>
  </conditionalFormatting>
  <conditionalFormatting sqref="D8:H47">
    <cfRule type="expression" priority="5" dxfId="4">
      <formula>AND(ISNUMBER(D8),D8&lt;10)</formula>
    </cfRule>
  </conditionalFormatting>
  <conditionalFormatting sqref="J8:N47">
    <cfRule type="expression" priority="6" dxfId="4">
      <formula>AND(ISNUMBER(J8),J8&lt;10)</formula>
    </cfRule>
  </conditionalFormatting>
  <dataValidations count="1">
    <dataValidation sqref="D8:H47 J8:N47" showDropDown="0" showInputMessage="0" showErrorMessage="1" allowBlank="0" errorTitle="Geçersiz puan" error="Lütfen 0 ile 20 arasında tam sayı girin." type="whole" operator="between">
      <formula1>0</formula1>
      <formula2>20</formula2>
    </dataValidation>
  </dataValidations>
  <printOptions horizontalCentered="1"/>
  <pageMargins left="0.4" right="0.4" top="0.5" bottom="0.5" header="0.5" footer="0.5"/>
  <pageSetup orientation="landscape" paperSize="9" fitToHeight="0" fitToWidth="1"/>
  <legacyDrawing xmlns:r="http://schemas.openxmlformats.org/officeDocument/2006/relationships" r:id="anysvml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R60"/>
  <sheetViews>
    <sheetView showGridLines="0"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.5" customWidth="1" min="1" max="1"/>
    <col width="8" customWidth="1" min="2" max="2"/>
    <col width="24" customWidth="1" min="3" max="3"/>
    <col width="6" customWidth="1" min="4" max="4"/>
    <col width="6" customWidth="1" min="5" max="5"/>
    <col width="6" customWidth="1" min="6" max="6"/>
    <col width="6" customWidth="1" min="7" max="7"/>
    <col width="6" customWidth="1" min="8" max="8"/>
    <col width="6" customWidth="1" min="9" max="9"/>
    <col width="6" customWidth="1" min="10" max="10"/>
    <col width="6" customWidth="1" min="11" max="11"/>
    <col width="6" customWidth="1" min="12" max="12"/>
    <col width="6" customWidth="1" min="13" max="13"/>
    <col width="6" customWidth="1" min="14" max="14"/>
    <col width="6" customWidth="1" min="15" max="15"/>
    <col width="9" customWidth="1" min="16" max="16"/>
    <col width="13" customWidth="1" min="17" max="17"/>
    <col width="24" customWidth="1" min="18" max="18"/>
  </cols>
  <sheetData>
    <row r="1" ht="20" customHeight="1">
      <c r="A1" s="21">
        <f>UPPER(Ayarlar!$B$5)&amp;"  –  "&amp;Ayarlar!$B$7&amp;" EĞİTİM-ÖĞRETİM YILI"</f>
        <v/>
      </c>
    </row>
    <row r="2" ht="20" customHeight="1">
      <c r="A2" s="22">
        <f>"İNGİLİZCE DERSİ "&amp;Ayarlar!$B$14&amp;" SINIFI "&amp;UPPER(Ayarlar!$B$8)&amp;" PERFORMANS DEĞERLENDİRME ÇİZELGESİ"</f>
        <v/>
      </c>
    </row>
    <row r="3">
      <c r="A3" s="23">
        <f>"Ölçütler 0–20 puan arası girilir. Performans puanı = 5 ölçütün toplamı (100). Düzey, iki performansın ortalamasına göre otomatik belirlenir."</f>
        <v/>
      </c>
    </row>
    <row r="5" ht="22" customHeight="1">
      <c r="A5" s="13" t="inlineStr">
        <is>
          <t>S.N.</t>
        </is>
      </c>
      <c r="B5" s="13" t="inlineStr">
        <is>
          <t>Okul No</t>
        </is>
      </c>
      <c r="C5" s="13" t="inlineStr">
        <is>
          <t>Adı Soyadı</t>
        </is>
      </c>
      <c r="D5" s="24">
        <f>Ayarlar!$D$26</f>
        <v/>
      </c>
      <c r="E5" s="24" t="n"/>
      <c r="F5" s="24" t="n"/>
      <c r="G5" s="24" t="n"/>
      <c r="H5" s="24" t="n"/>
      <c r="I5" s="24" t="n"/>
      <c r="J5" s="25">
        <f>Ayarlar!$D$27</f>
        <v/>
      </c>
      <c r="K5" s="25" t="n"/>
      <c r="L5" s="25" t="n"/>
      <c r="M5" s="25" t="n"/>
      <c r="N5" s="25" t="n"/>
      <c r="O5" s="25" t="n"/>
      <c r="P5" s="13" t="inlineStr">
        <is>
          <t>Ortalama</t>
        </is>
      </c>
      <c r="Q5" s="13" t="inlineStr">
        <is>
          <t>Başarı Düzeyi</t>
        </is>
      </c>
      <c r="R5" s="13" t="inlineStr">
        <is>
          <t>Açıklama / Gözlem</t>
        </is>
      </c>
    </row>
    <row r="6" ht="150" customHeight="1">
      <c r="A6" s="13" t="n"/>
      <c r="B6" s="13" t="n"/>
      <c r="C6" s="13" t="n"/>
      <c r="D6" s="26">
        <f>Ayarlar!$D$18</f>
        <v/>
      </c>
      <c r="E6" s="26">
        <f>Ayarlar!$D$19</f>
        <v/>
      </c>
      <c r="F6" s="26">
        <f>Ayarlar!$D$20</f>
        <v/>
      </c>
      <c r="G6" s="26">
        <f>Ayarlar!$D$21</f>
        <v/>
      </c>
      <c r="H6" s="26">
        <f>Ayarlar!$D$22</f>
        <v/>
      </c>
      <c r="I6" s="26" t="inlineStr">
        <is>
          <t>TOPLAM</t>
        </is>
      </c>
      <c r="J6" s="27">
        <f>Ayarlar!$D$18</f>
        <v/>
      </c>
      <c r="K6" s="27">
        <f>Ayarlar!$D$19</f>
        <v/>
      </c>
      <c r="L6" s="27">
        <f>Ayarlar!$D$20</f>
        <v/>
      </c>
      <c r="M6" s="27">
        <f>Ayarlar!$D$21</f>
        <v/>
      </c>
      <c r="N6" s="27">
        <f>Ayarlar!$D$22</f>
        <v/>
      </c>
      <c r="O6" s="27" t="inlineStr">
        <is>
          <t>TOPLAM</t>
        </is>
      </c>
      <c r="P6" s="13" t="n"/>
      <c r="Q6" s="13" t="n"/>
      <c r="R6" s="13" t="n"/>
    </row>
    <row r="7">
      <c r="A7" s="13" t="n"/>
      <c r="B7" s="13" t="n"/>
      <c r="C7" s="13" t="n"/>
      <c r="D7" s="28" t="n">
        <v>20</v>
      </c>
      <c r="E7" s="28" t="n">
        <v>20</v>
      </c>
      <c r="F7" s="28" t="n">
        <v>20</v>
      </c>
      <c r="G7" s="28" t="n">
        <v>20</v>
      </c>
      <c r="H7" s="28" t="n">
        <v>20</v>
      </c>
      <c r="I7" s="28" t="n">
        <v>100</v>
      </c>
      <c r="J7" s="29" t="n">
        <v>20</v>
      </c>
      <c r="K7" s="29" t="n">
        <v>20</v>
      </c>
      <c r="L7" s="29" t="n">
        <v>20</v>
      </c>
      <c r="M7" s="29" t="n">
        <v>20</v>
      </c>
      <c r="N7" s="29" t="n">
        <v>20</v>
      </c>
      <c r="O7" s="29" t="n">
        <v>100</v>
      </c>
      <c r="P7" s="13" t="n"/>
      <c r="Q7" s="13" t="n"/>
      <c r="R7" s="13" t="n"/>
    </row>
    <row r="8" ht="18" customHeight="1">
      <c r="A8" s="30">
        <f>IF('Öğrenci Listesi'!K5="","",1)</f>
        <v/>
      </c>
      <c r="B8" s="30">
        <f>IF('Öğrenci Listesi'!J5="","",'Öğrenci Listesi'!J5)</f>
        <v/>
      </c>
      <c r="C8" s="31">
        <f>IF('Öğrenci Listesi'!K5="","",'Öğrenci Listesi'!K5)</f>
        <v/>
      </c>
      <c r="D8" s="32" t="n"/>
      <c r="E8" s="32" t="n"/>
      <c r="F8" s="32" t="n"/>
      <c r="G8" s="32" t="n"/>
      <c r="H8" s="32" t="n"/>
      <c r="I8" s="33">
        <f>IF(COUNT(D8:H8)=0,"",SUM(D8:H8))</f>
        <v/>
      </c>
      <c r="J8" s="32" t="n"/>
      <c r="K8" s="32" t="n"/>
      <c r="L8" s="32" t="n"/>
      <c r="M8" s="32" t="n"/>
      <c r="N8" s="32" t="n"/>
      <c r="O8" s="33">
        <f>IF(COUNT(J8:N8)=0,"",SUM(J8:N8))</f>
        <v/>
      </c>
      <c r="P8" s="33">
        <f>IF(COUNT(I8,O8)=0,"",ROUND(AVERAGE(I8,O8),0))</f>
        <v/>
      </c>
      <c r="Q8" s="33">
        <f>IF(P8="","",IF(P8&gt;=Ayarlar!$B$30,Ayarlar!$A$30,IF(P8&gt;=Ayarlar!$B$31,Ayarlar!$A$31,IF(P8&gt;=Ayarlar!$B$32,Ayarlar!$A$32,Ayarlar!$A$33))))</f>
        <v/>
      </c>
      <c r="R8" s="34" t="n"/>
    </row>
    <row r="9" ht="18" customHeight="1">
      <c r="A9" s="35">
        <f>IF('Öğrenci Listesi'!K6="","",2)</f>
        <v/>
      </c>
      <c r="B9" s="35">
        <f>IF('Öğrenci Listesi'!J6="","",'Öğrenci Listesi'!J6)</f>
        <v/>
      </c>
      <c r="C9" s="36">
        <f>IF('Öğrenci Listesi'!K6="","",'Öğrenci Listesi'!K6)</f>
        <v/>
      </c>
      <c r="D9" s="32" t="n"/>
      <c r="E9" s="32" t="n"/>
      <c r="F9" s="32" t="n"/>
      <c r="G9" s="32" t="n"/>
      <c r="H9" s="32" t="n"/>
      <c r="I9" s="33">
        <f>IF(COUNT(D9:H9)=0,"",SUM(D9:H9))</f>
        <v/>
      </c>
      <c r="J9" s="32" t="n"/>
      <c r="K9" s="32" t="n"/>
      <c r="L9" s="32" t="n"/>
      <c r="M9" s="32" t="n"/>
      <c r="N9" s="32" t="n"/>
      <c r="O9" s="33">
        <f>IF(COUNT(J9:N9)=0,"",SUM(J9:N9))</f>
        <v/>
      </c>
      <c r="P9" s="33">
        <f>IF(COUNT(I9,O9)=0,"",ROUND(AVERAGE(I9,O9),0))</f>
        <v/>
      </c>
      <c r="Q9" s="33">
        <f>IF(P9="","",IF(P9&gt;=Ayarlar!$B$30,Ayarlar!$A$30,IF(P9&gt;=Ayarlar!$B$31,Ayarlar!$A$31,IF(P9&gt;=Ayarlar!$B$32,Ayarlar!$A$32,Ayarlar!$A$33))))</f>
        <v/>
      </c>
      <c r="R9" s="34" t="n"/>
    </row>
    <row r="10" ht="18" customHeight="1">
      <c r="A10" s="30">
        <f>IF('Öğrenci Listesi'!K7="","",3)</f>
        <v/>
      </c>
      <c r="B10" s="30">
        <f>IF('Öğrenci Listesi'!J7="","",'Öğrenci Listesi'!J7)</f>
        <v/>
      </c>
      <c r="C10" s="31">
        <f>IF('Öğrenci Listesi'!K7="","",'Öğrenci Listesi'!K7)</f>
        <v/>
      </c>
      <c r="D10" s="32" t="n"/>
      <c r="E10" s="32" t="n"/>
      <c r="F10" s="32" t="n"/>
      <c r="G10" s="32" t="n"/>
      <c r="H10" s="32" t="n"/>
      <c r="I10" s="33">
        <f>IF(COUNT(D10:H10)=0,"",SUM(D10:H10))</f>
        <v/>
      </c>
      <c r="J10" s="32" t="n"/>
      <c r="K10" s="32" t="n"/>
      <c r="L10" s="32" t="n"/>
      <c r="M10" s="32" t="n"/>
      <c r="N10" s="32" t="n"/>
      <c r="O10" s="33">
        <f>IF(COUNT(J10:N10)=0,"",SUM(J10:N10))</f>
        <v/>
      </c>
      <c r="P10" s="33">
        <f>IF(COUNT(I10,O10)=0,"",ROUND(AVERAGE(I10,O10),0))</f>
        <v/>
      </c>
      <c r="Q10" s="33">
        <f>IF(P10="","",IF(P10&gt;=Ayarlar!$B$30,Ayarlar!$A$30,IF(P10&gt;=Ayarlar!$B$31,Ayarlar!$A$31,IF(P10&gt;=Ayarlar!$B$32,Ayarlar!$A$32,Ayarlar!$A$33))))</f>
        <v/>
      </c>
      <c r="R10" s="34" t="n"/>
    </row>
    <row r="11" ht="18" customHeight="1">
      <c r="A11" s="35">
        <f>IF('Öğrenci Listesi'!K8="","",4)</f>
        <v/>
      </c>
      <c r="B11" s="35">
        <f>IF('Öğrenci Listesi'!J8="","",'Öğrenci Listesi'!J8)</f>
        <v/>
      </c>
      <c r="C11" s="36">
        <f>IF('Öğrenci Listesi'!K8="","",'Öğrenci Listesi'!K8)</f>
        <v/>
      </c>
      <c r="D11" s="32" t="n"/>
      <c r="E11" s="32" t="n"/>
      <c r="F11" s="32" t="n"/>
      <c r="G11" s="32" t="n"/>
      <c r="H11" s="32" t="n"/>
      <c r="I11" s="33">
        <f>IF(COUNT(D11:H11)=0,"",SUM(D11:H11))</f>
        <v/>
      </c>
      <c r="J11" s="32" t="n"/>
      <c r="K11" s="32" t="n"/>
      <c r="L11" s="32" t="n"/>
      <c r="M11" s="32" t="n"/>
      <c r="N11" s="32" t="n"/>
      <c r="O11" s="33">
        <f>IF(COUNT(J11:N11)=0,"",SUM(J11:N11))</f>
        <v/>
      </c>
      <c r="P11" s="33">
        <f>IF(COUNT(I11,O11)=0,"",ROUND(AVERAGE(I11,O11),0))</f>
        <v/>
      </c>
      <c r="Q11" s="33">
        <f>IF(P11="","",IF(P11&gt;=Ayarlar!$B$30,Ayarlar!$A$30,IF(P11&gt;=Ayarlar!$B$31,Ayarlar!$A$31,IF(P11&gt;=Ayarlar!$B$32,Ayarlar!$A$32,Ayarlar!$A$33))))</f>
        <v/>
      </c>
      <c r="R11" s="34" t="n"/>
    </row>
    <row r="12" ht="18" customHeight="1">
      <c r="A12" s="30">
        <f>IF('Öğrenci Listesi'!K9="","",5)</f>
        <v/>
      </c>
      <c r="B12" s="30">
        <f>IF('Öğrenci Listesi'!J9="","",'Öğrenci Listesi'!J9)</f>
        <v/>
      </c>
      <c r="C12" s="31">
        <f>IF('Öğrenci Listesi'!K9="","",'Öğrenci Listesi'!K9)</f>
        <v/>
      </c>
      <c r="D12" s="32" t="n"/>
      <c r="E12" s="32" t="n"/>
      <c r="F12" s="32" t="n"/>
      <c r="G12" s="32" t="n"/>
      <c r="H12" s="32" t="n"/>
      <c r="I12" s="33">
        <f>IF(COUNT(D12:H12)=0,"",SUM(D12:H12))</f>
        <v/>
      </c>
      <c r="J12" s="32" t="n"/>
      <c r="K12" s="32" t="n"/>
      <c r="L12" s="32" t="n"/>
      <c r="M12" s="32" t="n"/>
      <c r="N12" s="32" t="n"/>
      <c r="O12" s="33">
        <f>IF(COUNT(J12:N12)=0,"",SUM(J12:N12))</f>
        <v/>
      </c>
      <c r="P12" s="33">
        <f>IF(COUNT(I12,O12)=0,"",ROUND(AVERAGE(I12,O12),0))</f>
        <v/>
      </c>
      <c r="Q12" s="33">
        <f>IF(P12="","",IF(P12&gt;=Ayarlar!$B$30,Ayarlar!$A$30,IF(P12&gt;=Ayarlar!$B$31,Ayarlar!$A$31,IF(P12&gt;=Ayarlar!$B$32,Ayarlar!$A$32,Ayarlar!$A$33))))</f>
        <v/>
      </c>
      <c r="R12" s="34" t="n"/>
    </row>
    <row r="13" ht="18" customHeight="1">
      <c r="A13" s="35">
        <f>IF('Öğrenci Listesi'!K10="","",6)</f>
        <v/>
      </c>
      <c r="B13" s="35">
        <f>IF('Öğrenci Listesi'!J10="","",'Öğrenci Listesi'!J10)</f>
        <v/>
      </c>
      <c r="C13" s="36">
        <f>IF('Öğrenci Listesi'!K10="","",'Öğrenci Listesi'!K10)</f>
        <v/>
      </c>
      <c r="D13" s="32" t="n"/>
      <c r="E13" s="32" t="n"/>
      <c r="F13" s="32" t="n"/>
      <c r="G13" s="32" t="n"/>
      <c r="H13" s="32" t="n"/>
      <c r="I13" s="33">
        <f>IF(COUNT(D13:H13)=0,"",SUM(D13:H13))</f>
        <v/>
      </c>
      <c r="J13" s="32" t="n"/>
      <c r="K13" s="32" t="n"/>
      <c r="L13" s="32" t="n"/>
      <c r="M13" s="32" t="n"/>
      <c r="N13" s="32" t="n"/>
      <c r="O13" s="33">
        <f>IF(COUNT(J13:N13)=0,"",SUM(J13:N13))</f>
        <v/>
      </c>
      <c r="P13" s="33">
        <f>IF(COUNT(I13,O13)=0,"",ROUND(AVERAGE(I13,O13),0))</f>
        <v/>
      </c>
      <c r="Q13" s="33">
        <f>IF(P13="","",IF(P13&gt;=Ayarlar!$B$30,Ayarlar!$A$30,IF(P13&gt;=Ayarlar!$B$31,Ayarlar!$A$31,IF(P13&gt;=Ayarlar!$B$32,Ayarlar!$A$32,Ayarlar!$A$33))))</f>
        <v/>
      </c>
      <c r="R13" s="34" t="n"/>
    </row>
    <row r="14" ht="18" customHeight="1">
      <c r="A14" s="30">
        <f>IF('Öğrenci Listesi'!K11="","",7)</f>
        <v/>
      </c>
      <c r="B14" s="30">
        <f>IF('Öğrenci Listesi'!J11="","",'Öğrenci Listesi'!J11)</f>
        <v/>
      </c>
      <c r="C14" s="31">
        <f>IF('Öğrenci Listesi'!K11="","",'Öğrenci Listesi'!K11)</f>
        <v/>
      </c>
      <c r="D14" s="32" t="n"/>
      <c r="E14" s="32" t="n"/>
      <c r="F14" s="32" t="n"/>
      <c r="G14" s="32" t="n"/>
      <c r="H14" s="32" t="n"/>
      <c r="I14" s="33">
        <f>IF(COUNT(D14:H14)=0,"",SUM(D14:H14))</f>
        <v/>
      </c>
      <c r="J14" s="32" t="n"/>
      <c r="K14" s="32" t="n"/>
      <c r="L14" s="32" t="n"/>
      <c r="M14" s="32" t="n"/>
      <c r="N14" s="32" t="n"/>
      <c r="O14" s="33">
        <f>IF(COUNT(J14:N14)=0,"",SUM(J14:N14))</f>
        <v/>
      </c>
      <c r="P14" s="33">
        <f>IF(COUNT(I14,O14)=0,"",ROUND(AVERAGE(I14,O14),0))</f>
        <v/>
      </c>
      <c r="Q14" s="33">
        <f>IF(P14="","",IF(P14&gt;=Ayarlar!$B$30,Ayarlar!$A$30,IF(P14&gt;=Ayarlar!$B$31,Ayarlar!$A$31,IF(P14&gt;=Ayarlar!$B$32,Ayarlar!$A$32,Ayarlar!$A$33))))</f>
        <v/>
      </c>
      <c r="R14" s="34" t="n"/>
    </row>
    <row r="15" ht="18" customHeight="1">
      <c r="A15" s="35">
        <f>IF('Öğrenci Listesi'!K12="","",8)</f>
        <v/>
      </c>
      <c r="B15" s="35">
        <f>IF('Öğrenci Listesi'!J12="","",'Öğrenci Listesi'!J12)</f>
        <v/>
      </c>
      <c r="C15" s="36">
        <f>IF('Öğrenci Listesi'!K12="","",'Öğrenci Listesi'!K12)</f>
        <v/>
      </c>
      <c r="D15" s="32" t="n"/>
      <c r="E15" s="32" t="n"/>
      <c r="F15" s="32" t="n"/>
      <c r="G15" s="32" t="n"/>
      <c r="H15" s="32" t="n"/>
      <c r="I15" s="33">
        <f>IF(COUNT(D15:H15)=0,"",SUM(D15:H15))</f>
        <v/>
      </c>
      <c r="J15" s="32" t="n"/>
      <c r="K15" s="32" t="n"/>
      <c r="L15" s="32" t="n"/>
      <c r="M15" s="32" t="n"/>
      <c r="N15" s="32" t="n"/>
      <c r="O15" s="33">
        <f>IF(COUNT(J15:N15)=0,"",SUM(J15:N15))</f>
        <v/>
      </c>
      <c r="P15" s="33">
        <f>IF(COUNT(I15,O15)=0,"",ROUND(AVERAGE(I15,O15),0))</f>
        <v/>
      </c>
      <c r="Q15" s="33">
        <f>IF(P15="","",IF(P15&gt;=Ayarlar!$B$30,Ayarlar!$A$30,IF(P15&gt;=Ayarlar!$B$31,Ayarlar!$A$31,IF(P15&gt;=Ayarlar!$B$32,Ayarlar!$A$32,Ayarlar!$A$33))))</f>
        <v/>
      </c>
      <c r="R15" s="34" t="n"/>
    </row>
    <row r="16" ht="18" customHeight="1">
      <c r="A16" s="30">
        <f>IF('Öğrenci Listesi'!K13="","",9)</f>
        <v/>
      </c>
      <c r="B16" s="30">
        <f>IF('Öğrenci Listesi'!J13="","",'Öğrenci Listesi'!J13)</f>
        <v/>
      </c>
      <c r="C16" s="31">
        <f>IF('Öğrenci Listesi'!K13="","",'Öğrenci Listesi'!K13)</f>
        <v/>
      </c>
      <c r="D16" s="32" t="n"/>
      <c r="E16" s="32" t="n"/>
      <c r="F16" s="32" t="n"/>
      <c r="G16" s="32" t="n"/>
      <c r="H16" s="32" t="n"/>
      <c r="I16" s="33">
        <f>IF(COUNT(D16:H16)=0,"",SUM(D16:H16))</f>
        <v/>
      </c>
      <c r="J16" s="32" t="n"/>
      <c r="K16" s="32" t="n"/>
      <c r="L16" s="32" t="n"/>
      <c r="M16" s="32" t="n"/>
      <c r="N16" s="32" t="n"/>
      <c r="O16" s="33">
        <f>IF(COUNT(J16:N16)=0,"",SUM(J16:N16))</f>
        <v/>
      </c>
      <c r="P16" s="33">
        <f>IF(COUNT(I16,O16)=0,"",ROUND(AVERAGE(I16,O16),0))</f>
        <v/>
      </c>
      <c r="Q16" s="33">
        <f>IF(P16="","",IF(P16&gt;=Ayarlar!$B$30,Ayarlar!$A$30,IF(P16&gt;=Ayarlar!$B$31,Ayarlar!$A$31,IF(P16&gt;=Ayarlar!$B$32,Ayarlar!$A$32,Ayarlar!$A$33))))</f>
        <v/>
      </c>
      <c r="R16" s="34" t="n"/>
    </row>
    <row r="17" ht="18" customHeight="1">
      <c r="A17" s="35">
        <f>IF('Öğrenci Listesi'!K14="","",10)</f>
        <v/>
      </c>
      <c r="B17" s="35">
        <f>IF('Öğrenci Listesi'!J14="","",'Öğrenci Listesi'!J14)</f>
        <v/>
      </c>
      <c r="C17" s="36">
        <f>IF('Öğrenci Listesi'!K14="","",'Öğrenci Listesi'!K14)</f>
        <v/>
      </c>
      <c r="D17" s="32" t="n"/>
      <c r="E17" s="32" t="n"/>
      <c r="F17" s="32" t="n"/>
      <c r="G17" s="32" t="n"/>
      <c r="H17" s="32" t="n"/>
      <c r="I17" s="33">
        <f>IF(COUNT(D17:H17)=0,"",SUM(D17:H17))</f>
        <v/>
      </c>
      <c r="J17" s="32" t="n"/>
      <c r="K17" s="32" t="n"/>
      <c r="L17" s="32" t="n"/>
      <c r="M17" s="32" t="n"/>
      <c r="N17" s="32" t="n"/>
      <c r="O17" s="33">
        <f>IF(COUNT(J17:N17)=0,"",SUM(J17:N17))</f>
        <v/>
      </c>
      <c r="P17" s="33">
        <f>IF(COUNT(I17,O17)=0,"",ROUND(AVERAGE(I17,O17),0))</f>
        <v/>
      </c>
      <c r="Q17" s="33">
        <f>IF(P17="","",IF(P17&gt;=Ayarlar!$B$30,Ayarlar!$A$30,IF(P17&gt;=Ayarlar!$B$31,Ayarlar!$A$31,IF(P17&gt;=Ayarlar!$B$32,Ayarlar!$A$32,Ayarlar!$A$33))))</f>
        <v/>
      </c>
      <c r="R17" s="34" t="n"/>
    </row>
    <row r="18" ht="18" customHeight="1">
      <c r="A18" s="30">
        <f>IF('Öğrenci Listesi'!K15="","",11)</f>
        <v/>
      </c>
      <c r="B18" s="30">
        <f>IF('Öğrenci Listesi'!J15="","",'Öğrenci Listesi'!J15)</f>
        <v/>
      </c>
      <c r="C18" s="31">
        <f>IF('Öğrenci Listesi'!K15="","",'Öğrenci Listesi'!K15)</f>
        <v/>
      </c>
      <c r="D18" s="32" t="n"/>
      <c r="E18" s="32" t="n"/>
      <c r="F18" s="32" t="n"/>
      <c r="G18" s="32" t="n"/>
      <c r="H18" s="32" t="n"/>
      <c r="I18" s="33">
        <f>IF(COUNT(D18:H18)=0,"",SUM(D18:H18))</f>
        <v/>
      </c>
      <c r="J18" s="32" t="n"/>
      <c r="K18" s="32" t="n"/>
      <c r="L18" s="32" t="n"/>
      <c r="M18" s="32" t="n"/>
      <c r="N18" s="32" t="n"/>
      <c r="O18" s="33">
        <f>IF(COUNT(J18:N18)=0,"",SUM(J18:N18))</f>
        <v/>
      </c>
      <c r="P18" s="33">
        <f>IF(COUNT(I18,O18)=0,"",ROUND(AVERAGE(I18,O18),0))</f>
        <v/>
      </c>
      <c r="Q18" s="33">
        <f>IF(P18="","",IF(P18&gt;=Ayarlar!$B$30,Ayarlar!$A$30,IF(P18&gt;=Ayarlar!$B$31,Ayarlar!$A$31,IF(P18&gt;=Ayarlar!$B$32,Ayarlar!$A$32,Ayarlar!$A$33))))</f>
        <v/>
      </c>
      <c r="R18" s="34" t="n"/>
    </row>
    <row r="19" ht="18" customHeight="1">
      <c r="A19" s="35">
        <f>IF('Öğrenci Listesi'!K16="","",12)</f>
        <v/>
      </c>
      <c r="B19" s="35">
        <f>IF('Öğrenci Listesi'!J16="","",'Öğrenci Listesi'!J16)</f>
        <v/>
      </c>
      <c r="C19" s="36">
        <f>IF('Öğrenci Listesi'!K16="","",'Öğrenci Listesi'!K16)</f>
        <v/>
      </c>
      <c r="D19" s="32" t="n"/>
      <c r="E19" s="32" t="n"/>
      <c r="F19" s="32" t="n"/>
      <c r="G19" s="32" t="n"/>
      <c r="H19" s="32" t="n"/>
      <c r="I19" s="33">
        <f>IF(COUNT(D19:H19)=0,"",SUM(D19:H19))</f>
        <v/>
      </c>
      <c r="J19" s="32" t="n"/>
      <c r="K19" s="32" t="n"/>
      <c r="L19" s="32" t="n"/>
      <c r="M19" s="32" t="n"/>
      <c r="N19" s="32" t="n"/>
      <c r="O19" s="33">
        <f>IF(COUNT(J19:N19)=0,"",SUM(J19:N19))</f>
        <v/>
      </c>
      <c r="P19" s="33">
        <f>IF(COUNT(I19,O19)=0,"",ROUND(AVERAGE(I19,O19),0))</f>
        <v/>
      </c>
      <c r="Q19" s="33">
        <f>IF(P19="","",IF(P19&gt;=Ayarlar!$B$30,Ayarlar!$A$30,IF(P19&gt;=Ayarlar!$B$31,Ayarlar!$A$31,IF(P19&gt;=Ayarlar!$B$32,Ayarlar!$A$32,Ayarlar!$A$33))))</f>
        <v/>
      </c>
      <c r="R19" s="34" t="n"/>
    </row>
    <row r="20" ht="18" customHeight="1">
      <c r="A20" s="30">
        <f>IF('Öğrenci Listesi'!K17="","",13)</f>
        <v/>
      </c>
      <c r="B20" s="30">
        <f>IF('Öğrenci Listesi'!J17="","",'Öğrenci Listesi'!J17)</f>
        <v/>
      </c>
      <c r="C20" s="31">
        <f>IF('Öğrenci Listesi'!K17="","",'Öğrenci Listesi'!K17)</f>
        <v/>
      </c>
      <c r="D20" s="32" t="n"/>
      <c r="E20" s="32" t="n"/>
      <c r="F20" s="32" t="n"/>
      <c r="G20" s="32" t="n"/>
      <c r="H20" s="32" t="n"/>
      <c r="I20" s="33">
        <f>IF(COUNT(D20:H20)=0,"",SUM(D20:H20))</f>
        <v/>
      </c>
      <c r="J20" s="32" t="n"/>
      <c r="K20" s="32" t="n"/>
      <c r="L20" s="32" t="n"/>
      <c r="M20" s="32" t="n"/>
      <c r="N20" s="32" t="n"/>
      <c r="O20" s="33">
        <f>IF(COUNT(J20:N20)=0,"",SUM(J20:N20))</f>
        <v/>
      </c>
      <c r="P20" s="33">
        <f>IF(COUNT(I20,O20)=0,"",ROUND(AVERAGE(I20,O20),0))</f>
        <v/>
      </c>
      <c r="Q20" s="33">
        <f>IF(P20="","",IF(P20&gt;=Ayarlar!$B$30,Ayarlar!$A$30,IF(P20&gt;=Ayarlar!$B$31,Ayarlar!$A$31,IF(P20&gt;=Ayarlar!$B$32,Ayarlar!$A$32,Ayarlar!$A$33))))</f>
        <v/>
      </c>
      <c r="R20" s="34" t="n"/>
    </row>
    <row r="21" ht="18" customHeight="1">
      <c r="A21" s="35">
        <f>IF('Öğrenci Listesi'!K18="","",14)</f>
        <v/>
      </c>
      <c r="B21" s="35">
        <f>IF('Öğrenci Listesi'!J18="","",'Öğrenci Listesi'!J18)</f>
        <v/>
      </c>
      <c r="C21" s="36">
        <f>IF('Öğrenci Listesi'!K18="","",'Öğrenci Listesi'!K18)</f>
        <v/>
      </c>
      <c r="D21" s="32" t="n"/>
      <c r="E21" s="32" t="n"/>
      <c r="F21" s="32" t="n"/>
      <c r="G21" s="32" t="n"/>
      <c r="H21" s="32" t="n"/>
      <c r="I21" s="33">
        <f>IF(COUNT(D21:H21)=0,"",SUM(D21:H21))</f>
        <v/>
      </c>
      <c r="J21" s="32" t="n"/>
      <c r="K21" s="32" t="n"/>
      <c r="L21" s="32" t="n"/>
      <c r="M21" s="32" t="n"/>
      <c r="N21" s="32" t="n"/>
      <c r="O21" s="33">
        <f>IF(COUNT(J21:N21)=0,"",SUM(J21:N21))</f>
        <v/>
      </c>
      <c r="P21" s="33">
        <f>IF(COUNT(I21,O21)=0,"",ROUND(AVERAGE(I21,O21),0))</f>
        <v/>
      </c>
      <c r="Q21" s="33">
        <f>IF(P21="","",IF(P21&gt;=Ayarlar!$B$30,Ayarlar!$A$30,IF(P21&gt;=Ayarlar!$B$31,Ayarlar!$A$31,IF(P21&gt;=Ayarlar!$B$32,Ayarlar!$A$32,Ayarlar!$A$33))))</f>
        <v/>
      </c>
      <c r="R21" s="34" t="n"/>
    </row>
    <row r="22" ht="18" customHeight="1">
      <c r="A22" s="30">
        <f>IF('Öğrenci Listesi'!K19="","",15)</f>
        <v/>
      </c>
      <c r="B22" s="30">
        <f>IF('Öğrenci Listesi'!J19="","",'Öğrenci Listesi'!J19)</f>
        <v/>
      </c>
      <c r="C22" s="31">
        <f>IF('Öğrenci Listesi'!K19="","",'Öğrenci Listesi'!K19)</f>
        <v/>
      </c>
      <c r="D22" s="32" t="n"/>
      <c r="E22" s="32" t="n"/>
      <c r="F22" s="32" t="n"/>
      <c r="G22" s="32" t="n"/>
      <c r="H22" s="32" t="n"/>
      <c r="I22" s="33">
        <f>IF(COUNT(D22:H22)=0,"",SUM(D22:H22))</f>
        <v/>
      </c>
      <c r="J22" s="32" t="n"/>
      <c r="K22" s="32" t="n"/>
      <c r="L22" s="32" t="n"/>
      <c r="M22" s="32" t="n"/>
      <c r="N22" s="32" t="n"/>
      <c r="O22" s="33">
        <f>IF(COUNT(J22:N22)=0,"",SUM(J22:N22))</f>
        <v/>
      </c>
      <c r="P22" s="33">
        <f>IF(COUNT(I22,O22)=0,"",ROUND(AVERAGE(I22,O22),0))</f>
        <v/>
      </c>
      <c r="Q22" s="33">
        <f>IF(P22="","",IF(P22&gt;=Ayarlar!$B$30,Ayarlar!$A$30,IF(P22&gt;=Ayarlar!$B$31,Ayarlar!$A$31,IF(P22&gt;=Ayarlar!$B$32,Ayarlar!$A$32,Ayarlar!$A$33))))</f>
        <v/>
      </c>
      <c r="R22" s="34" t="n"/>
    </row>
    <row r="23" ht="18" customHeight="1">
      <c r="A23" s="35">
        <f>IF('Öğrenci Listesi'!K20="","",16)</f>
        <v/>
      </c>
      <c r="B23" s="35">
        <f>IF('Öğrenci Listesi'!J20="","",'Öğrenci Listesi'!J20)</f>
        <v/>
      </c>
      <c r="C23" s="36">
        <f>IF('Öğrenci Listesi'!K20="","",'Öğrenci Listesi'!K20)</f>
        <v/>
      </c>
      <c r="D23" s="32" t="n"/>
      <c r="E23" s="32" t="n"/>
      <c r="F23" s="32" t="n"/>
      <c r="G23" s="32" t="n"/>
      <c r="H23" s="32" t="n"/>
      <c r="I23" s="33">
        <f>IF(COUNT(D23:H23)=0,"",SUM(D23:H23))</f>
        <v/>
      </c>
      <c r="J23" s="32" t="n"/>
      <c r="K23" s="32" t="n"/>
      <c r="L23" s="32" t="n"/>
      <c r="M23" s="32" t="n"/>
      <c r="N23" s="32" t="n"/>
      <c r="O23" s="33">
        <f>IF(COUNT(J23:N23)=0,"",SUM(J23:N23))</f>
        <v/>
      </c>
      <c r="P23" s="33">
        <f>IF(COUNT(I23,O23)=0,"",ROUND(AVERAGE(I23,O23),0))</f>
        <v/>
      </c>
      <c r="Q23" s="33">
        <f>IF(P23="","",IF(P23&gt;=Ayarlar!$B$30,Ayarlar!$A$30,IF(P23&gt;=Ayarlar!$B$31,Ayarlar!$A$31,IF(P23&gt;=Ayarlar!$B$32,Ayarlar!$A$32,Ayarlar!$A$33))))</f>
        <v/>
      </c>
      <c r="R23" s="34" t="n"/>
    </row>
    <row r="24" ht="18" customHeight="1">
      <c r="A24" s="30">
        <f>IF('Öğrenci Listesi'!K21="","",17)</f>
        <v/>
      </c>
      <c r="B24" s="30">
        <f>IF('Öğrenci Listesi'!J21="","",'Öğrenci Listesi'!J21)</f>
        <v/>
      </c>
      <c r="C24" s="31">
        <f>IF('Öğrenci Listesi'!K21="","",'Öğrenci Listesi'!K21)</f>
        <v/>
      </c>
      <c r="D24" s="32" t="n"/>
      <c r="E24" s="32" t="n"/>
      <c r="F24" s="32" t="n"/>
      <c r="G24" s="32" t="n"/>
      <c r="H24" s="32" t="n"/>
      <c r="I24" s="33">
        <f>IF(COUNT(D24:H24)=0,"",SUM(D24:H24))</f>
        <v/>
      </c>
      <c r="J24" s="32" t="n"/>
      <c r="K24" s="32" t="n"/>
      <c r="L24" s="32" t="n"/>
      <c r="M24" s="32" t="n"/>
      <c r="N24" s="32" t="n"/>
      <c r="O24" s="33">
        <f>IF(COUNT(J24:N24)=0,"",SUM(J24:N24))</f>
        <v/>
      </c>
      <c r="P24" s="33">
        <f>IF(COUNT(I24,O24)=0,"",ROUND(AVERAGE(I24,O24),0))</f>
        <v/>
      </c>
      <c r="Q24" s="33">
        <f>IF(P24="","",IF(P24&gt;=Ayarlar!$B$30,Ayarlar!$A$30,IF(P24&gt;=Ayarlar!$B$31,Ayarlar!$A$31,IF(P24&gt;=Ayarlar!$B$32,Ayarlar!$A$32,Ayarlar!$A$33))))</f>
        <v/>
      </c>
      <c r="R24" s="34" t="n"/>
    </row>
    <row r="25" ht="18" customHeight="1">
      <c r="A25" s="35">
        <f>IF('Öğrenci Listesi'!K22="","",18)</f>
        <v/>
      </c>
      <c r="B25" s="35">
        <f>IF('Öğrenci Listesi'!J22="","",'Öğrenci Listesi'!J22)</f>
        <v/>
      </c>
      <c r="C25" s="36">
        <f>IF('Öğrenci Listesi'!K22="","",'Öğrenci Listesi'!K22)</f>
        <v/>
      </c>
      <c r="D25" s="32" t="n"/>
      <c r="E25" s="32" t="n"/>
      <c r="F25" s="32" t="n"/>
      <c r="G25" s="32" t="n"/>
      <c r="H25" s="32" t="n"/>
      <c r="I25" s="33">
        <f>IF(COUNT(D25:H25)=0,"",SUM(D25:H25))</f>
        <v/>
      </c>
      <c r="J25" s="32" t="n"/>
      <c r="K25" s="32" t="n"/>
      <c r="L25" s="32" t="n"/>
      <c r="M25" s="32" t="n"/>
      <c r="N25" s="32" t="n"/>
      <c r="O25" s="33">
        <f>IF(COUNT(J25:N25)=0,"",SUM(J25:N25))</f>
        <v/>
      </c>
      <c r="P25" s="33">
        <f>IF(COUNT(I25,O25)=0,"",ROUND(AVERAGE(I25,O25),0))</f>
        <v/>
      </c>
      <c r="Q25" s="33">
        <f>IF(P25="","",IF(P25&gt;=Ayarlar!$B$30,Ayarlar!$A$30,IF(P25&gt;=Ayarlar!$B$31,Ayarlar!$A$31,IF(P25&gt;=Ayarlar!$B$32,Ayarlar!$A$32,Ayarlar!$A$33))))</f>
        <v/>
      </c>
      <c r="R25" s="34" t="n"/>
    </row>
    <row r="26" ht="18" customHeight="1">
      <c r="A26" s="30">
        <f>IF('Öğrenci Listesi'!K23="","",19)</f>
        <v/>
      </c>
      <c r="B26" s="30">
        <f>IF('Öğrenci Listesi'!J23="","",'Öğrenci Listesi'!J23)</f>
        <v/>
      </c>
      <c r="C26" s="31">
        <f>IF('Öğrenci Listesi'!K23="","",'Öğrenci Listesi'!K23)</f>
        <v/>
      </c>
      <c r="D26" s="32" t="n"/>
      <c r="E26" s="32" t="n"/>
      <c r="F26" s="32" t="n"/>
      <c r="G26" s="32" t="n"/>
      <c r="H26" s="32" t="n"/>
      <c r="I26" s="33">
        <f>IF(COUNT(D26:H26)=0,"",SUM(D26:H26))</f>
        <v/>
      </c>
      <c r="J26" s="32" t="n"/>
      <c r="K26" s="32" t="n"/>
      <c r="L26" s="32" t="n"/>
      <c r="M26" s="32" t="n"/>
      <c r="N26" s="32" t="n"/>
      <c r="O26" s="33">
        <f>IF(COUNT(J26:N26)=0,"",SUM(J26:N26))</f>
        <v/>
      </c>
      <c r="P26" s="33">
        <f>IF(COUNT(I26,O26)=0,"",ROUND(AVERAGE(I26,O26),0))</f>
        <v/>
      </c>
      <c r="Q26" s="33">
        <f>IF(P26="","",IF(P26&gt;=Ayarlar!$B$30,Ayarlar!$A$30,IF(P26&gt;=Ayarlar!$B$31,Ayarlar!$A$31,IF(P26&gt;=Ayarlar!$B$32,Ayarlar!$A$32,Ayarlar!$A$33))))</f>
        <v/>
      </c>
      <c r="R26" s="34" t="n"/>
    </row>
    <row r="27" ht="18" customHeight="1">
      <c r="A27" s="35">
        <f>IF('Öğrenci Listesi'!K24="","",20)</f>
        <v/>
      </c>
      <c r="B27" s="35">
        <f>IF('Öğrenci Listesi'!J24="","",'Öğrenci Listesi'!J24)</f>
        <v/>
      </c>
      <c r="C27" s="36">
        <f>IF('Öğrenci Listesi'!K24="","",'Öğrenci Listesi'!K24)</f>
        <v/>
      </c>
      <c r="D27" s="32" t="n"/>
      <c r="E27" s="32" t="n"/>
      <c r="F27" s="32" t="n"/>
      <c r="G27" s="32" t="n"/>
      <c r="H27" s="32" t="n"/>
      <c r="I27" s="33">
        <f>IF(COUNT(D27:H27)=0,"",SUM(D27:H27))</f>
        <v/>
      </c>
      <c r="J27" s="32" t="n"/>
      <c r="K27" s="32" t="n"/>
      <c r="L27" s="32" t="n"/>
      <c r="M27" s="32" t="n"/>
      <c r="N27" s="32" t="n"/>
      <c r="O27" s="33">
        <f>IF(COUNT(J27:N27)=0,"",SUM(J27:N27))</f>
        <v/>
      </c>
      <c r="P27" s="33">
        <f>IF(COUNT(I27,O27)=0,"",ROUND(AVERAGE(I27,O27),0))</f>
        <v/>
      </c>
      <c r="Q27" s="33">
        <f>IF(P27="","",IF(P27&gt;=Ayarlar!$B$30,Ayarlar!$A$30,IF(P27&gt;=Ayarlar!$B$31,Ayarlar!$A$31,IF(P27&gt;=Ayarlar!$B$32,Ayarlar!$A$32,Ayarlar!$A$33))))</f>
        <v/>
      </c>
      <c r="R27" s="34" t="n"/>
    </row>
    <row r="28" ht="18" customHeight="1">
      <c r="A28" s="30">
        <f>IF('Öğrenci Listesi'!K25="","",21)</f>
        <v/>
      </c>
      <c r="B28" s="30">
        <f>IF('Öğrenci Listesi'!J25="","",'Öğrenci Listesi'!J25)</f>
        <v/>
      </c>
      <c r="C28" s="31">
        <f>IF('Öğrenci Listesi'!K25="","",'Öğrenci Listesi'!K25)</f>
        <v/>
      </c>
      <c r="D28" s="32" t="n"/>
      <c r="E28" s="32" t="n"/>
      <c r="F28" s="32" t="n"/>
      <c r="G28" s="32" t="n"/>
      <c r="H28" s="32" t="n"/>
      <c r="I28" s="33">
        <f>IF(COUNT(D28:H28)=0,"",SUM(D28:H28))</f>
        <v/>
      </c>
      <c r="J28" s="32" t="n"/>
      <c r="K28" s="32" t="n"/>
      <c r="L28" s="32" t="n"/>
      <c r="M28" s="32" t="n"/>
      <c r="N28" s="32" t="n"/>
      <c r="O28" s="33">
        <f>IF(COUNT(J28:N28)=0,"",SUM(J28:N28))</f>
        <v/>
      </c>
      <c r="P28" s="33">
        <f>IF(COUNT(I28,O28)=0,"",ROUND(AVERAGE(I28,O28),0))</f>
        <v/>
      </c>
      <c r="Q28" s="33">
        <f>IF(P28="","",IF(P28&gt;=Ayarlar!$B$30,Ayarlar!$A$30,IF(P28&gt;=Ayarlar!$B$31,Ayarlar!$A$31,IF(P28&gt;=Ayarlar!$B$32,Ayarlar!$A$32,Ayarlar!$A$33))))</f>
        <v/>
      </c>
      <c r="R28" s="34" t="n"/>
    </row>
    <row r="29" ht="18" customHeight="1">
      <c r="A29" s="35">
        <f>IF('Öğrenci Listesi'!K26="","",22)</f>
        <v/>
      </c>
      <c r="B29" s="35">
        <f>IF('Öğrenci Listesi'!J26="","",'Öğrenci Listesi'!J26)</f>
        <v/>
      </c>
      <c r="C29" s="36">
        <f>IF('Öğrenci Listesi'!K26="","",'Öğrenci Listesi'!K26)</f>
        <v/>
      </c>
      <c r="D29" s="32" t="n"/>
      <c r="E29" s="32" t="n"/>
      <c r="F29" s="32" t="n"/>
      <c r="G29" s="32" t="n"/>
      <c r="H29" s="32" t="n"/>
      <c r="I29" s="33">
        <f>IF(COUNT(D29:H29)=0,"",SUM(D29:H29))</f>
        <v/>
      </c>
      <c r="J29" s="32" t="n"/>
      <c r="K29" s="32" t="n"/>
      <c r="L29" s="32" t="n"/>
      <c r="M29" s="32" t="n"/>
      <c r="N29" s="32" t="n"/>
      <c r="O29" s="33">
        <f>IF(COUNT(J29:N29)=0,"",SUM(J29:N29))</f>
        <v/>
      </c>
      <c r="P29" s="33">
        <f>IF(COUNT(I29,O29)=0,"",ROUND(AVERAGE(I29,O29),0))</f>
        <v/>
      </c>
      <c r="Q29" s="33">
        <f>IF(P29="","",IF(P29&gt;=Ayarlar!$B$30,Ayarlar!$A$30,IF(P29&gt;=Ayarlar!$B$31,Ayarlar!$A$31,IF(P29&gt;=Ayarlar!$B$32,Ayarlar!$A$32,Ayarlar!$A$33))))</f>
        <v/>
      </c>
      <c r="R29" s="34" t="n"/>
    </row>
    <row r="30" ht="18" customHeight="1">
      <c r="A30" s="30">
        <f>IF('Öğrenci Listesi'!K27="","",23)</f>
        <v/>
      </c>
      <c r="B30" s="30">
        <f>IF('Öğrenci Listesi'!J27="","",'Öğrenci Listesi'!J27)</f>
        <v/>
      </c>
      <c r="C30" s="31">
        <f>IF('Öğrenci Listesi'!K27="","",'Öğrenci Listesi'!K27)</f>
        <v/>
      </c>
      <c r="D30" s="32" t="n"/>
      <c r="E30" s="32" t="n"/>
      <c r="F30" s="32" t="n"/>
      <c r="G30" s="32" t="n"/>
      <c r="H30" s="32" t="n"/>
      <c r="I30" s="33">
        <f>IF(COUNT(D30:H30)=0,"",SUM(D30:H30))</f>
        <v/>
      </c>
      <c r="J30" s="32" t="n"/>
      <c r="K30" s="32" t="n"/>
      <c r="L30" s="32" t="n"/>
      <c r="M30" s="32" t="n"/>
      <c r="N30" s="32" t="n"/>
      <c r="O30" s="33">
        <f>IF(COUNT(J30:N30)=0,"",SUM(J30:N30))</f>
        <v/>
      </c>
      <c r="P30" s="33">
        <f>IF(COUNT(I30,O30)=0,"",ROUND(AVERAGE(I30,O30),0))</f>
        <v/>
      </c>
      <c r="Q30" s="33">
        <f>IF(P30="","",IF(P30&gt;=Ayarlar!$B$30,Ayarlar!$A$30,IF(P30&gt;=Ayarlar!$B$31,Ayarlar!$A$31,IF(P30&gt;=Ayarlar!$B$32,Ayarlar!$A$32,Ayarlar!$A$33))))</f>
        <v/>
      </c>
      <c r="R30" s="34" t="n"/>
    </row>
    <row r="31" ht="18" customHeight="1">
      <c r="A31" s="35">
        <f>IF('Öğrenci Listesi'!K28="","",24)</f>
        <v/>
      </c>
      <c r="B31" s="35">
        <f>IF('Öğrenci Listesi'!J28="","",'Öğrenci Listesi'!J28)</f>
        <v/>
      </c>
      <c r="C31" s="36">
        <f>IF('Öğrenci Listesi'!K28="","",'Öğrenci Listesi'!K28)</f>
        <v/>
      </c>
      <c r="D31" s="32" t="n"/>
      <c r="E31" s="32" t="n"/>
      <c r="F31" s="32" t="n"/>
      <c r="G31" s="32" t="n"/>
      <c r="H31" s="32" t="n"/>
      <c r="I31" s="33">
        <f>IF(COUNT(D31:H31)=0,"",SUM(D31:H31))</f>
        <v/>
      </c>
      <c r="J31" s="32" t="n"/>
      <c r="K31" s="32" t="n"/>
      <c r="L31" s="32" t="n"/>
      <c r="M31" s="32" t="n"/>
      <c r="N31" s="32" t="n"/>
      <c r="O31" s="33">
        <f>IF(COUNT(J31:N31)=0,"",SUM(J31:N31))</f>
        <v/>
      </c>
      <c r="P31" s="33">
        <f>IF(COUNT(I31,O31)=0,"",ROUND(AVERAGE(I31,O31),0))</f>
        <v/>
      </c>
      <c r="Q31" s="33">
        <f>IF(P31="","",IF(P31&gt;=Ayarlar!$B$30,Ayarlar!$A$30,IF(P31&gt;=Ayarlar!$B$31,Ayarlar!$A$31,IF(P31&gt;=Ayarlar!$B$32,Ayarlar!$A$32,Ayarlar!$A$33))))</f>
        <v/>
      </c>
      <c r="R31" s="34" t="n"/>
    </row>
    <row r="32" ht="18" customHeight="1">
      <c r="A32" s="30">
        <f>IF('Öğrenci Listesi'!K29="","",25)</f>
        <v/>
      </c>
      <c r="B32" s="30">
        <f>IF('Öğrenci Listesi'!J29="","",'Öğrenci Listesi'!J29)</f>
        <v/>
      </c>
      <c r="C32" s="31">
        <f>IF('Öğrenci Listesi'!K29="","",'Öğrenci Listesi'!K29)</f>
        <v/>
      </c>
      <c r="D32" s="32" t="n"/>
      <c r="E32" s="32" t="n"/>
      <c r="F32" s="32" t="n"/>
      <c r="G32" s="32" t="n"/>
      <c r="H32" s="32" t="n"/>
      <c r="I32" s="33">
        <f>IF(COUNT(D32:H32)=0,"",SUM(D32:H32))</f>
        <v/>
      </c>
      <c r="J32" s="32" t="n"/>
      <c r="K32" s="32" t="n"/>
      <c r="L32" s="32" t="n"/>
      <c r="M32" s="32" t="n"/>
      <c r="N32" s="32" t="n"/>
      <c r="O32" s="33">
        <f>IF(COUNT(J32:N32)=0,"",SUM(J32:N32))</f>
        <v/>
      </c>
      <c r="P32" s="33">
        <f>IF(COUNT(I32,O32)=0,"",ROUND(AVERAGE(I32,O32),0))</f>
        <v/>
      </c>
      <c r="Q32" s="33">
        <f>IF(P32="","",IF(P32&gt;=Ayarlar!$B$30,Ayarlar!$A$30,IF(P32&gt;=Ayarlar!$B$31,Ayarlar!$A$31,IF(P32&gt;=Ayarlar!$B$32,Ayarlar!$A$32,Ayarlar!$A$33))))</f>
        <v/>
      </c>
      <c r="R32" s="34" t="n"/>
    </row>
    <row r="33" ht="18" customHeight="1">
      <c r="A33" s="35">
        <f>IF('Öğrenci Listesi'!K30="","",26)</f>
        <v/>
      </c>
      <c r="B33" s="35">
        <f>IF('Öğrenci Listesi'!J30="","",'Öğrenci Listesi'!J30)</f>
        <v/>
      </c>
      <c r="C33" s="36">
        <f>IF('Öğrenci Listesi'!K30="","",'Öğrenci Listesi'!K30)</f>
        <v/>
      </c>
      <c r="D33" s="32" t="n"/>
      <c r="E33" s="32" t="n"/>
      <c r="F33" s="32" t="n"/>
      <c r="G33" s="32" t="n"/>
      <c r="H33" s="32" t="n"/>
      <c r="I33" s="33">
        <f>IF(COUNT(D33:H33)=0,"",SUM(D33:H33))</f>
        <v/>
      </c>
      <c r="J33" s="32" t="n"/>
      <c r="K33" s="32" t="n"/>
      <c r="L33" s="32" t="n"/>
      <c r="M33" s="32" t="n"/>
      <c r="N33" s="32" t="n"/>
      <c r="O33" s="33">
        <f>IF(COUNT(J33:N33)=0,"",SUM(J33:N33))</f>
        <v/>
      </c>
      <c r="P33" s="33">
        <f>IF(COUNT(I33,O33)=0,"",ROUND(AVERAGE(I33,O33),0))</f>
        <v/>
      </c>
      <c r="Q33" s="33">
        <f>IF(P33="","",IF(P33&gt;=Ayarlar!$B$30,Ayarlar!$A$30,IF(P33&gt;=Ayarlar!$B$31,Ayarlar!$A$31,IF(P33&gt;=Ayarlar!$B$32,Ayarlar!$A$32,Ayarlar!$A$33))))</f>
        <v/>
      </c>
      <c r="R33" s="34" t="n"/>
    </row>
    <row r="34" ht="18" customHeight="1">
      <c r="A34" s="30">
        <f>IF('Öğrenci Listesi'!K31="","",27)</f>
        <v/>
      </c>
      <c r="B34" s="30">
        <f>IF('Öğrenci Listesi'!J31="","",'Öğrenci Listesi'!J31)</f>
        <v/>
      </c>
      <c r="C34" s="31">
        <f>IF('Öğrenci Listesi'!K31="","",'Öğrenci Listesi'!K31)</f>
        <v/>
      </c>
      <c r="D34" s="32" t="n"/>
      <c r="E34" s="32" t="n"/>
      <c r="F34" s="32" t="n"/>
      <c r="G34" s="32" t="n"/>
      <c r="H34" s="32" t="n"/>
      <c r="I34" s="33">
        <f>IF(COUNT(D34:H34)=0,"",SUM(D34:H34))</f>
        <v/>
      </c>
      <c r="J34" s="32" t="n"/>
      <c r="K34" s="32" t="n"/>
      <c r="L34" s="32" t="n"/>
      <c r="M34" s="32" t="n"/>
      <c r="N34" s="32" t="n"/>
      <c r="O34" s="33">
        <f>IF(COUNT(J34:N34)=0,"",SUM(J34:N34))</f>
        <v/>
      </c>
      <c r="P34" s="33">
        <f>IF(COUNT(I34,O34)=0,"",ROUND(AVERAGE(I34,O34),0))</f>
        <v/>
      </c>
      <c r="Q34" s="33">
        <f>IF(P34="","",IF(P34&gt;=Ayarlar!$B$30,Ayarlar!$A$30,IF(P34&gt;=Ayarlar!$B$31,Ayarlar!$A$31,IF(P34&gt;=Ayarlar!$B$32,Ayarlar!$A$32,Ayarlar!$A$33))))</f>
        <v/>
      </c>
      <c r="R34" s="34" t="n"/>
    </row>
    <row r="35" ht="18" customHeight="1">
      <c r="A35" s="35">
        <f>IF('Öğrenci Listesi'!K32="","",28)</f>
        <v/>
      </c>
      <c r="B35" s="35">
        <f>IF('Öğrenci Listesi'!J32="","",'Öğrenci Listesi'!J32)</f>
        <v/>
      </c>
      <c r="C35" s="36">
        <f>IF('Öğrenci Listesi'!K32="","",'Öğrenci Listesi'!K32)</f>
        <v/>
      </c>
      <c r="D35" s="32" t="n"/>
      <c r="E35" s="32" t="n"/>
      <c r="F35" s="32" t="n"/>
      <c r="G35" s="32" t="n"/>
      <c r="H35" s="32" t="n"/>
      <c r="I35" s="33">
        <f>IF(COUNT(D35:H35)=0,"",SUM(D35:H35))</f>
        <v/>
      </c>
      <c r="J35" s="32" t="n"/>
      <c r="K35" s="32" t="n"/>
      <c r="L35" s="32" t="n"/>
      <c r="M35" s="32" t="n"/>
      <c r="N35" s="32" t="n"/>
      <c r="O35" s="33">
        <f>IF(COUNT(J35:N35)=0,"",SUM(J35:N35))</f>
        <v/>
      </c>
      <c r="P35" s="33">
        <f>IF(COUNT(I35,O35)=0,"",ROUND(AVERAGE(I35,O35),0))</f>
        <v/>
      </c>
      <c r="Q35" s="33">
        <f>IF(P35="","",IF(P35&gt;=Ayarlar!$B$30,Ayarlar!$A$30,IF(P35&gt;=Ayarlar!$B$31,Ayarlar!$A$31,IF(P35&gt;=Ayarlar!$B$32,Ayarlar!$A$32,Ayarlar!$A$33))))</f>
        <v/>
      </c>
      <c r="R35" s="34" t="n"/>
    </row>
    <row r="36" ht="18" customHeight="1">
      <c r="A36" s="30">
        <f>IF('Öğrenci Listesi'!K33="","",29)</f>
        <v/>
      </c>
      <c r="B36" s="30">
        <f>IF('Öğrenci Listesi'!J33="","",'Öğrenci Listesi'!J33)</f>
        <v/>
      </c>
      <c r="C36" s="31">
        <f>IF('Öğrenci Listesi'!K33="","",'Öğrenci Listesi'!K33)</f>
        <v/>
      </c>
      <c r="D36" s="32" t="n"/>
      <c r="E36" s="32" t="n"/>
      <c r="F36" s="32" t="n"/>
      <c r="G36" s="32" t="n"/>
      <c r="H36" s="32" t="n"/>
      <c r="I36" s="33">
        <f>IF(COUNT(D36:H36)=0,"",SUM(D36:H36))</f>
        <v/>
      </c>
      <c r="J36" s="32" t="n"/>
      <c r="K36" s="32" t="n"/>
      <c r="L36" s="32" t="n"/>
      <c r="M36" s="32" t="n"/>
      <c r="N36" s="32" t="n"/>
      <c r="O36" s="33">
        <f>IF(COUNT(J36:N36)=0,"",SUM(J36:N36))</f>
        <v/>
      </c>
      <c r="P36" s="33">
        <f>IF(COUNT(I36,O36)=0,"",ROUND(AVERAGE(I36,O36),0))</f>
        <v/>
      </c>
      <c r="Q36" s="33">
        <f>IF(P36="","",IF(P36&gt;=Ayarlar!$B$30,Ayarlar!$A$30,IF(P36&gt;=Ayarlar!$B$31,Ayarlar!$A$31,IF(P36&gt;=Ayarlar!$B$32,Ayarlar!$A$32,Ayarlar!$A$33))))</f>
        <v/>
      </c>
      <c r="R36" s="34" t="n"/>
    </row>
    <row r="37" ht="18" customHeight="1">
      <c r="A37" s="35">
        <f>IF('Öğrenci Listesi'!K34="","",30)</f>
        <v/>
      </c>
      <c r="B37" s="35">
        <f>IF('Öğrenci Listesi'!J34="","",'Öğrenci Listesi'!J34)</f>
        <v/>
      </c>
      <c r="C37" s="36">
        <f>IF('Öğrenci Listesi'!K34="","",'Öğrenci Listesi'!K34)</f>
        <v/>
      </c>
      <c r="D37" s="32" t="n"/>
      <c r="E37" s="32" t="n"/>
      <c r="F37" s="32" t="n"/>
      <c r="G37" s="32" t="n"/>
      <c r="H37" s="32" t="n"/>
      <c r="I37" s="33">
        <f>IF(COUNT(D37:H37)=0,"",SUM(D37:H37))</f>
        <v/>
      </c>
      <c r="J37" s="32" t="n"/>
      <c r="K37" s="32" t="n"/>
      <c r="L37" s="32" t="n"/>
      <c r="M37" s="32" t="n"/>
      <c r="N37" s="32" t="n"/>
      <c r="O37" s="33">
        <f>IF(COUNT(J37:N37)=0,"",SUM(J37:N37))</f>
        <v/>
      </c>
      <c r="P37" s="33">
        <f>IF(COUNT(I37,O37)=0,"",ROUND(AVERAGE(I37,O37),0))</f>
        <v/>
      </c>
      <c r="Q37" s="33">
        <f>IF(P37="","",IF(P37&gt;=Ayarlar!$B$30,Ayarlar!$A$30,IF(P37&gt;=Ayarlar!$B$31,Ayarlar!$A$31,IF(P37&gt;=Ayarlar!$B$32,Ayarlar!$A$32,Ayarlar!$A$33))))</f>
        <v/>
      </c>
      <c r="R37" s="34" t="n"/>
    </row>
    <row r="38" ht="18" customHeight="1">
      <c r="A38" s="30">
        <f>IF('Öğrenci Listesi'!K35="","",31)</f>
        <v/>
      </c>
      <c r="B38" s="30">
        <f>IF('Öğrenci Listesi'!J35="","",'Öğrenci Listesi'!J35)</f>
        <v/>
      </c>
      <c r="C38" s="31">
        <f>IF('Öğrenci Listesi'!K35="","",'Öğrenci Listesi'!K35)</f>
        <v/>
      </c>
      <c r="D38" s="32" t="n"/>
      <c r="E38" s="32" t="n"/>
      <c r="F38" s="32" t="n"/>
      <c r="G38" s="32" t="n"/>
      <c r="H38" s="32" t="n"/>
      <c r="I38" s="33">
        <f>IF(COUNT(D38:H38)=0,"",SUM(D38:H38))</f>
        <v/>
      </c>
      <c r="J38" s="32" t="n"/>
      <c r="K38" s="32" t="n"/>
      <c r="L38" s="32" t="n"/>
      <c r="M38" s="32" t="n"/>
      <c r="N38" s="32" t="n"/>
      <c r="O38" s="33">
        <f>IF(COUNT(J38:N38)=0,"",SUM(J38:N38))</f>
        <v/>
      </c>
      <c r="P38" s="33">
        <f>IF(COUNT(I38,O38)=0,"",ROUND(AVERAGE(I38,O38),0))</f>
        <v/>
      </c>
      <c r="Q38" s="33">
        <f>IF(P38="","",IF(P38&gt;=Ayarlar!$B$30,Ayarlar!$A$30,IF(P38&gt;=Ayarlar!$B$31,Ayarlar!$A$31,IF(P38&gt;=Ayarlar!$B$32,Ayarlar!$A$32,Ayarlar!$A$33))))</f>
        <v/>
      </c>
      <c r="R38" s="34" t="n"/>
    </row>
    <row r="39" ht="18" customHeight="1">
      <c r="A39" s="35">
        <f>IF('Öğrenci Listesi'!K36="","",32)</f>
        <v/>
      </c>
      <c r="B39" s="35">
        <f>IF('Öğrenci Listesi'!J36="","",'Öğrenci Listesi'!J36)</f>
        <v/>
      </c>
      <c r="C39" s="36">
        <f>IF('Öğrenci Listesi'!K36="","",'Öğrenci Listesi'!K36)</f>
        <v/>
      </c>
      <c r="D39" s="32" t="n"/>
      <c r="E39" s="32" t="n"/>
      <c r="F39" s="32" t="n"/>
      <c r="G39" s="32" t="n"/>
      <c r="H39" s="32" t="n"/>
      <c r="I39" s="33">
        <f>IF(COUNT(D39:H39)=0,"",SUM(D39:H39))</f>
        <v/>
      </c>
      <c r="J39" s="32" t="n"/>
      <c r="K39" s="32" t="n"/>
      <c r="L39" s="32" t="n"/>
      <c r="M39" s="32" t="n"/>
      <c r="N39" s="32" t="n"/>
      <c r="O39" s="33">
        <f>IF(COUNT(J39:N39)=0,"",SUM(J39:N39))</f>
        <v/>
      </c>
      <c r="P39" s="33">
        <f>IF(COUNT(I39,O39)=0,"",ROUND(AVERAGE(I39,O39),0))</f>
        <v/>
      </c>
      <c r="Q39" s="33">
        <f>IF(P39="","",IF(P39&gt;=Ayarlar!$B$30,Ayarlar!$A$30,IF(P39&gt;=Ayarlar!$B$31,Ayarlar!$A$31,IF(P39&gt;=Ayarlar!$B$32,Ayarlar!$A$32,Ayarlar!$A$33))))</f>
        <v/>
      </c>
      <c r="R39" s="34" t="n"/>
    </row>
    <row r="40" ht="18" customHeight="1">
      <c r="A40" s="30">
        <f>IF('Öğrenci Listesi'!K37="","",33)</f>
        <v/>
      </c>
      <c r="B40" s="30">
        <f>IF('Öğrenci Listesi'!J37="","",'Öğrenci Listesi'!J37)</f>
        <v/>
      </c>
      <c r="C40" s="31">
        <f>IF('Öğrenci Listesi'!K37="","",'Öğrenci Listesi'!K37)</f>
        <v/>
      </c>
      <c r="D40" s="32" t="n"/>
      <c r="E40" s="32" t="n"/>
      <c r="F40" s="32" t="n"/>
      <c r="G40" s="32" t="n"/>
      <c r="H40" s="32" t="n"/>
      <c r="I40" s="33">
        <f>IF(COUNT(D40:H40)=0,"",SUM(D40:H40))</f>
        <v/>
      </c>
      <c r="J40" s="32" t="n"/>
      <c r="K40" s="32" t="n"/>
      <c r="L40" s="32" t="n"/>
      <c r="M40" s="32" t="n"/>
      <c r="N40" s="32" t="n"/>
      <c r="O40" s="33">
        <f>IF(COUNT(J40:N40)=0,"",SUM(J40:N40))</f>
        <v/>
      </c>
      <c r="P40" s="33">
        <f>IF(COUNT(I40,O40)=0,"",ROUND(AVERAGE(I40,O40),0))</f>
        <v/>
      </c>
      <c r="Q40" s="33">
        <f>IF(P40="","",IF(P40&gt;=Ayarlar!$B$30,Ayarlar!$A$30,IF(P40&gt;=Ayarlar!$B$31,Ayarlar!$A$31,IF(P40&gt;=Ayarlar!$B$32,Ayarlar!$A$32,Ayarlar!$A$33))))</f>
        <v/>
      </c>
      <c r="R40" s="34" t="n"/>
    </row>
    <row r="41" ht="18" customHeight="1">
      <c r="A41" s="35">
        <f>IF('Öğrenci Listesi'!K38="","",34)</f>
        <v/>
      </c>
      <c r="B41" s="35">
        <f>IF('Öğrenci Listesi'!J38="","",'Öğrenci Listesi'!J38)</f>
        <v/>
      </c>
      <c r="C41" s="36">
        <f>IF('Öğrenci Listesi'!K38="","",'Öğrenci Listesi'!K38)</f>
        <v/>
      </c>
      <c r="D41" s="32" t="n"/>
      <c r="E41" s="32" t="n"/>
      <c r="F41" s="32" t="n"/>
      <c r="G41" s="32" t="n"/>
      <c r="H41" s="32" t="n"/>
      <c r="I41" s="33">
        <f>IF(COUNT(D41:H41)=0,"",SUM(D41:H41))</f>
        <v/>
      </c>
      <c r="J41" s="32" t="n"/>
      <c r="K41" s="32" t="n"/>
      <c r="L41" s="32" t="n"/>
      <c r="M41" s="32" t="n"/>
      <c r="N41" s="32" t="n"/>
      <c r="O41" s="33">
        <f>IF(COUNT(J41:N41)=0,"",SUM(J41:N41))</f>
        <v/>
      </c>
      <c r="P41" s="33">
        <f>IF(COUNT(I41,O41)=0,"",ROUND(AVERAGE(I41,O41),0))</f>
        <v/>
      </c>
      <c r="Q41" s="33">
        <f>IF(P41="","",IF(P41&gt;=Ayarlar!$B$30,Ayarlar!$A$30,IF(P41&gt;=Ayarlar!$B$31,Ayarlar!$A$31,IF(P41&gt;=Ayarlar!$B$32,Ayarlar!$A$32,Ayarlar!$A$33))))</f>
        <v/>
      </c>
      <c r="R41" s="34" t="n"/>
    </row>
    <row r="42" ht="18" customHeight="1">
      <c r="A42" s="30">
        <f>IF('Öğrenci Listesi'!K39="","",35)</f>
        <v/>
      </c>
      <c r="B42" s="30">
        <f>IF('Öğrenci Listesi'!J39="","",'Öğrenci Listesi'!J39)</f>
        <v/>
      </c>
      <c r="C42" s="31">
        <f>IF('Öğrenci Listesi'!K39="","",'Öğrenci Listesi'!K39)</f>
        <v/>
      </c>
      <c r="D42" s="32" t="n"/>
      <c r="E42" s="32" t="n"/>
      <c r="F42" s="32" t="n"/>
      <c r="G42" s="32" t="n"/>
      <c r="H42" s="32" t="n"/>
      <c r="I42" s="33">
        <f>IF(COUNT(D42:H42)=0,"",SUM(D42:H42))</f>
        <v/>
      </c>
      <c r="J42" s="32" t="n"/>
      <c r="K42" s="32" t="n"/>
      <c r="L42" s="32" t="n"/>
      <c r="M42" s="32" t="n"/>
      <c r="N42" s="32" t="n"/>
      <c r="O42" s="33">
        <f>IF(COUNT(J42:N42)=0,"",SUM(J42:N42))</f>
        <v/>
      </c>
      <c r="P42" s="33">
        <f>IF(COUNT(I42,O42)=0,"",ROUND(AVERAGE(I42,O42),0))</f>
        <v/>
      </c>
      <c r="Q42" s="33">
        <f>IF(P42="","",IF(P42&gt;=Ayarlar!$B$30,Ayarlar!$A$30,IF(P42&gt;=Ayarlar!$B$31,Ayarlar!$A$31,IF(P42&gt;=Ayarlar!$B$32,Ayarlar!$A$32,Ayarlar!$A$33))))</f>
        <v/>
      </c>
      <c r="R42" s="34" t="n"/>
    </row>
    <row r="43" ht="18" customHeight="1">
      <c r="A43" s="35">
        <f>IF('Öğrenci Listesi'!K40="","",36)</f>
        <v/>
      </c>
      <c r="B43" s="35">
        <f>IF('Öğrenci Listesi'!J40="","",'Öğrenci Listesi'!J40)</f>
        <v/>
      </c>
      <c r="C43" s="36">
        <f>IF('Öğrenci Listesi'!K40="","",'Öğrenci Listesi'!K40)</f>
        <v/>
      </c>
      <c r="D43" s="32" t="n"/>
      <c r="E43" s="32" t="n"/>
      <c r="F43" s="32" t="n"/>
      <c r="G43" s="32" t="n"/>
      <c r="H43" s="32" t="n"/>
      <c r="I43" s="33">
        <f>IF(COUNT(D43:H43)=0,"",SUM(D43:H43))</f>
        <v/>
      </c>
      <c r="J43" s="32" t="n"/>
      <c r="K43" s="32" t="n"/>
      <c r="L43" s="32" t="n"/>
      <c r="M43" s="32" t="n"/>
      <c r="N43" s="32" t="n"/>
      <c r="O43" s="33">
        <f>IF(COUNT(J43:N43)=0,"",SUM(J43:N43))</f>
        <v/>
      </c>
      <c r="P43" s="33">
        <f>IF(COUNT(I43,O43)=0,"",ROUND(AVERAGE(I43,O43),0))</f>
        <v/>
      </c>
      <c r="Q43" s="33">
        <f>IF(P43="","",IF(P43&gt;=Ayarlar!$B$30,Ayarlar!$A$30,IF(P43&gt;=Ayarlar!$B$31,Ayarlar!$A$31,IF(P43&gt;=Ayarlar!$B$32,Ayarlar!$A$32,Ayarlar!$A$33))))</f>
        <v/>
      </c>
      <c r="R43" s="34" t="n"/>
    </row>
    <row r="44" ht="18" customHeight="1">
      <c r="A44" s="30">
        <f>IF('Öğrenci Listesi'!K41="","",37)</f>
        <v/>
      </c>
      <c r="B44" s="30">
        <f>IF('Öğrenci Listesi'!J41="","",'Öğrenci Listesi'!J41)</f>
        <v/>
      </c>
      <c r="C44" s="31">
        <f>IF('Öğrenci Listesi'!K41="","",'Öğrenci Listesi'!K41)</f>
        <v/>
      </c>
      <c r="D44" s="32" t="n"/>
      <c r="E44" s="32" t="n"/>
      <c r="F44" s="32" t="n"/>
      <c r="G44" s="32" t="n"/>
      <c r="H44" s="32" t="n"/>
      <c r="I44" s="33">
        <f>IF(COUNT(D44:H44)=0,"",SUM(D44:H44))</f>
        <v/>
      </c>
      <c r="J44" s="32" t="n"/>
      <c r="K44" s="32" t="n"/>
      <c r="L44" s="32" t="n"/>
      <c r="M44" s="32" t="n"/>
      <c r="N44" s="32" t="n"/>
      <c r="O44" s="33">
        <f>IF(COUNT(J44:N44)=0,"",SUM(J44:N44))</f>
        <v/>
      </c>
      <c r="P44" s="33">
        <f>IF(COUNT(I44,O44)=0,"",ROUND(AVERAGE(I44,O44),0))</f>
        <v/>
      </c>
      <c r="Q44" s="33">
        <f>IF(P44="","",IF(P44&gt;=Ayarlar!$B$30,Ayarlar!$A$30,IF(P44&gt;=Ayarlar!$B$31,Ayarlar!$A$31,IF(P44&gt;=Ayarlar!$B$32,Ayarlar!$A$32,Ayarlar!$A$33))))</f>
        <v/>
      </c>
      <c r="R44" s="34" t="n"/>
    </row>
    <row r="45" ht="18" customHeight="1">
      <c r="A45" s="35">
        <f>IF('Öğrenci Listesi'!K42="","",38)</f>
        <v/>
      </c>
      <c r="B45" s="35">
        <f>IF('Öğrenci Listesi'!J42="","",'Öğrenci Listesi'!J42)</f>
        <v/>
      </c>
      <c r="C45" s="36">
        <f>IF('Öğrenci Listesi'!K42="","",'Öğrenci Listesi'!K42)</f>
        <v/>
      </c>
      <c r="D45" s="32" t="n"/>
      <c r="E45" s="32" t="n"/>
      <c r="F45" s="32" t="n"/>
      <c r="G45" s="32" t="n"/>
      <c r="H45" s="32" t="n"/>
      <c r="I45" s="33">
        <f>IF(COUNT(D45:H45)=0,"",SUM(D45:H45))</f>
        <v/>
      </c>
      <c r="J45" s="32" t="n"/>
      <c r="K45" s="32" t="n"/>
      <c r="L45" s="32" t="n"/>
      <c r="M45" s="32" t="n"/>
      <c r="N45" s="32" t="n"/>
      <c r="O45" s="33">
        <f>IF(COUNT(J45:N45)=0,"",SUM(J45:N45))</f>
        <v/>
      </c>
      <c r="P45" s="33">
        <f>IF(COUNT(I45,O45)=0,"",ROUND(AVERAGE(I45,O45),0))</f>
        <v/>
      </c>
      <c r="Q45" s="33">
        <f>IF(P45="","",IF(P45&gt;=Ayarlar!$B$30,Ayarlar!$A$30,IF(P45&gt;=Ayarlar!$B$31,Ayarlar!$A$31,IF(P45&gt;=Ayarlar!$B$32,Ayarlar!$A$32,Ayarlar!$A$33))))</f>
        <v/>
      </c>
      <c r="R45" s="34" t="n"/>
    </row>
    <row r="46" ht="18" customHeight="1">
      <c r="A46" s="30">
        <f>IF('Öğrenci Listesi'!K43="","",39)</f>
        <v/>
      </c>
      <c r="B46" s="30">
        <f>IF('Öğrenci Listesi'!J43="","",'Öğrenci Listesi'!J43)</f>
        <v/>
      </c>
      <c r="C46" s="31">
        <f>IF('Öğrenci Listesi'!K43="","",'Öğrenci Listesi'!K43)</f>
        <v/>
      </c>
      <c r="D46" s="32" t="n"/>
      <c r="E46" s="32" t="n"/>
      <c r="F46" s="32" t="n"/>
      <c r="G46" s="32" t="n"/>
      <c r="H46" s="32" t="n"/>
      <c r="I46" s="33">
        <f>IF(COUNT(D46:H46)=0,"",SUM(D46:H46))</f>
        <v/>
      </c>
      <c r="J46" s="32" t="n"/>
      <c r="K46" s="32" t="n"/>
      <c r="L46" s="32" t="n"/>
      <c r="M46" s="32" t="n"/>
      <c r="N46" s="32" t="n"/>
      <c r="O46" s="33">
        <f>IF(COUNT(J46:N46)=0,"",SUM(J46:N46))</f>
        <v/>
      </c>
      <c r="P46" s="33">
        <f>IF(COUNT(I46,O46)=0,"",ROUND(AVERAGE(I46,O46),0))</f>
        <v/>
      </c>
      <c r="Q46" s="33">
        <f>IF(P46="","",IF(P46&gt;=Ayarlar!$B$30,Ayarlar!$A$30,IF(P46&gt;=Ayarlar!$B$31,Ayarlar!$A$31,IF(P46&gt;=Ayarlar!$B$32,Ayarlar!$A$32,Ayarlar!$A$33))))</f>
        <v/>
      </c>
      <c r="R46" s="34" t="n"/>
    </row>
    <row r="47" ht="18" customHeight="1">
      <c r="A47" s="35">
        <f>IF('Öğrenci Listesi'!K44="","",40)</f>
        <v/>
      </c>
      <c r="B47" s="35">
        <f>IF('Öğrenci Listesi'!J44="","",'Öğrenci Listesi'!J44)</f>
        <v/>
      </c>
      <c r="C47" s="36">
        <f>IF('Öğrenci Listesi'!K44="","",'Öğrenci Listesi'!K44)</f>
        <v/>
      </c>
      <c r="D47" s="32" t="n"/>
      <c r="E47" s="32" t="n"/>
      <c r="F47" s="32" t="n"/>
      <c r="G47" s="32" t="n"/>
      <c r="H47" s="32" t="n"/>
      <c r="I47" s="33">
        <f>IF(COUNT(D47:H47)=0,"",SUM(D47:H47))</f>
        <v/>
      </c>
      <c r="J47" s="32" t="n"/>
      <c r="K47" s="32" t="n"/>
      <c r="L47" s="32" t="n"/>
      <c r="M47" s="32" t="n"/>
      <c r="N47" s="32" t="n"/>
      <c r="O47" s="33">
        <f>IF(COUNT(J47:N47)=0,"",SUM(J47:N47))</f>
        <v/>
      </c>
      <c r="P47" s="33">
        <f>IF(COUNT(I47,O47)=0,"",ROUND(AVERAGE(I47,O47),0))</f>
        <v/>
      </c>
      <c r="Q47" s="33">
        <f>IF(P47="","",IF(P47&gt;=Ayarlar!$B$30,Ayarlar!$A$30,IF(P47&gt;=Ayarlar!$B$31,Ayarlar!$A$31,IF(P47&gt;=Ayarlar!$B$32,Ayarlar!$A$32,Ayarlar!$A$33))))</f>
        <v/>
      </c>
      <c r="R47" s="34" t="n"/>
    </row>
    <row r="49">
      <c r="A49" s="17" t="inlineStr">
        <is>
          <t>SINIF İSTATİSTİKLERİ</t>
        </is>
      </c>
      <c r="B49" s="17" t="n"/>
      <c r="C49" s="17" t="n"/>
      <c r="D49" s="17" t="inlineStr">
        <is>
          <t>ÖLÇÜT ORTALAMALARI (20 üzerinden)</t>
        </is>
      </c>
      <c r="E49" s="17" t="n"/>
      <c r="F49" s="17" t="n"/>
      <c r="G49" s="17" t="n"/>
      <c r="H49" s="17" t="n"/>
      <c r="I49" s="17" t="n"/>
      <c r="J49" s="17" t="n"/>
      <c r="K49" s="17" t="n"/>
      <c r="L49" s="17" t="n"/>
      <c r="M49" s="17" t="n"/>
      <c r="N49" s="17" t="n"/>
      <c r="O49" s="17" t="n"/>
    </row>
    <row r="50">
      <c r="A50" s="11" t="inlineStr">
        <is>
          <t>Değerlendirilen öğrenci</t>
        </is>
      </c>
      <c r="B50" s="37" t="n"/>
      <c r="C50" s="19">
        <f>COUNT(P8:P47)</f>
        <v/>
      </c>
      <c r="D50" s="24">
        <f>IF(COUNT(D8:D47)=0,"",ROUND(AVERAGE(D8:D47),1))</f>
        <v/>
      </c>
      <c r="E50" s="24">
        <f>IF(COUNT(E8:E47)=0,"",ROUND(AVERAGE(E8:E47),1))</f>
        <v/>
      </c>
      <c r="F50" s="24">
        <f>IF(COUNT(F8:F47)=0,"",ROUND(AVERAGE(F8:F47),1))</f>
        <v/>
      </c>
      <c r="G50" s="24">
        <f>IF(COUNT(G8:G47)=0,"",ROUND(AVERAGE(G8:G47),1))</f>
        <v/>
      </c>
      <c r="H50" s="24">
        <f>IF(COUNT(H8:H47)=0,"",ROUND(AVERAGE(H8:H47),1))</f>
        <v/>
      </c>
      <c r="I50" s="24">
        <f>IF(COUNT(I8:I47)=0,"",ROUND(AVERAGE(I8:I47),1))</f>
        <v/>
      </c>
      <c r="J50" s="25">
        <f>IF(COUNT(J8:J47)=0,"",ROUND(AVERAGE(J8:J47),1))</f>
        <v/>
      </c>
      <c r="K50" s="25">
        <f>IF(COUNT(K8:K47)=0,"",ROUND(AVERAGE(K8:K47),1))</f>
        <v/>
      </c>
      <c r="L50" s="25">
        <f>IF(COUNT(L8:L47)=0,"",ROUND(AVERAGE(L8:L47),1))</f>
        <v/>
      </c>
      <c r="M50" s="25">
        <f>IF(COUNT(M8:M47)=0,"",ROUND(AVERAGE(M8:M47),1))</f>
        <v/>
      </c>
      <c r="N50" s="25">
        <f>IF(COUNT(N8:N47)=0,"",ROUND(AVERAGE(N8:N47),1))</f>
        <v/>
      </c>
      <c r="O50" s="25">
        <f>IF(COUNT(O8:O47)=0,"",ROUND(AVERAGE(O8:O47),1))</f>
        <v/>
      </c>
    </row>
    <row r="51">
      <c r="A51" s="11" t="inlineStr">
        <is>
          <t>Sınıf ortalaması</t>
        </is>
      </c>
      <c r="B51" s="37" t="n"/>
      <c r="C51" s="19">
        <f>IF(COUNT(P8:P47)=0,"",ROUND(AVERAGE(P8:P47),1))</f>
        <v/>
      </c>
    </row>
    <row r="52">
      <c r="A52" s="11" t="inlineStr">
        <is>
          <t>En yüksek puan</t>
        </is>
      </c>
      <c r="B52" s="37" t="n"/>
      <c r="C52" s="19">
        <f>IF(COUNT(P8:P47)=0,"",MAX(P8:P47))</f>
        <v/>
      </c>
    </row>
    <row r="53">
      <c r="A53" s="11" t="inlineStr">
        <is>
          <t>En düşük puan</t>
        </is>
      </c>
      <c r="B53" s="37" t="n"/>
      <c r="C53" s="19">
        <f>IF(COUNT(P8:P47)=0,"",MIN(P8:P47))</f>
        <v/>
      </c>
    </row>
    <row r="54">
      <c r="A54" s="11">
        <f>Ayarlar!$A$30&amp;" düzeyindeki öğrenci"</f>
        <v/>
      </c>
      <c r="B54" s="37" t="n"/>
      <c r="C54" s="19">
        <f>COUNTIF(Q8:Q47,Ayarlar!$A$30)</f>
        <v/>
      </c>
    </row>
    <row r="55">
      <c r="A55" s="11">
        <f>Ayarlar!$A$31&amp;" düzeyindeki öğrenci"</f>
        <v/>
      </c>
      <c r="B55" s="37" t="n"/>
      <c r="C55" s="19">
        <f>COUNTIF(Q8:Q47,Ayarlar!$A$31)</f>
        <v/>
      </c>
    </row>
    <row r="56">
      <c r="A56" s="11">
        <f>Ayarlar!$A$32&amp;" düzeyindeki öğrenci"</f>
        <v/>
      </c>
      <c r="B56" s="37" t="n"/>
      <c r="C56" s="19">
        <f>COUNTIF(Q8:Q47,Ayarlar!$A$32)</f>
        <v/>
      </c>
    </row>
    <row r="57">
      <c r="A57" s="11">
        <f>Ayarlar!$A$33&amp;" düzeyindeki öğrenci"</f>
        <v/>
      </c>
      <c r="B57" s="37" t="n"/>
      <c r="C57" s="19">
        <f>COUNTIF(Q8:Q47,Ayarlar!$A$33)</f>
        <v/>
      </c>
    </row>
    <row r="58">
      <c r="N58" s="38" t="inlineStr">
        <is>
          <t>…… / …… / 20……</t>
        </is>
      </c>
    </row>
    <row r="59">
      <c r="C59" s="39">
        <f>Ayarlar!$B$6</f>
        <v/>
      </c>
      <c r="N59" s="39">
        <f>Ayarlar!$B$9</f>
        <v/>
      </c>
    </row>
    <row r="60">
      <c r="C60" s="39" t="inlineStr">
        <is>
          <t>İngilizce Öğretmeni</t>
        </is>
      </c>
      <c r="N60" s="39" t="inlineStr">
        <is>
          <t>Okul Müdürü</t>
        </is>
      </c>
    </row>
  </sheetData>
  <mergeCells count="26">
    <mergeCell ref="D49:O49"/>
    <mergeCell ref="A51:B51"/>
    <mergeCell ref="A5:A7"/>
    <mergeCell ref="C59:H59"/>
    <mergeCell ref="B5:B7"/>
    <mergeCell ref="A3:R3"/>
    <mergeCell ref="A54:B54"/>
    <mergeCell ref="C60:H60"/>
    <mergeCell ref="R5:R7"/>
    <mergeCell ref="A2:R2"/>
    <mergeCell ref="P5:P7"/>
    <mergeCell ref="N58:R58"/>
    <mergeCell ref="A56:B56"/>
    <mergeCell ref="A55:B55"/>
    <mergeCell ref="A50:B50"/>
    <mergeCell ref="A57:B57"/>
    <mergeCell ref="D5:I5"/>
    <mergeCell ref="C5:C7"/>
    <mergeCell ref="N59:R59"/>
    <mergeCell ref="A53:B53"/>
    <mergeCell ref="N60:R60"/>
    <mergeCell ref="Q5:Q7"/>
    <mergeCell ref="J5:O5"/>
    <mergeCell ref="A49:C49"/>
    <mergeCell ref="A52:B52"/>
    <mergeCell ref="A1:R1"/>
  </mergeCells>
  <conditionalFormatting sqref="Q8:Q47">
    <cfRule type="expression" priority="1" dxfId="0">
      <formula>AND(Q8&lt;&gt;"",Q8=Ayarlar!$A$30)</formula>
    </cfRule>
    <cfRule type="expression" priority="2" dxfId="1">
      <formula>AND(Q8&lt;&gt;"",Q8=Ayarlar!$A$31)</formula>
    </cfRule>
    <cfRule type="expression" priority="3" dxfId="2">
      <formula>AND(Q8&lt;&gt;"",Q8=Ayarlar!$A$32)</formula>
    </cfRule>
    <cfRule type="expression" priority="4" dxfId="3">
      <formula>AND(Q8&lt;&gt;"",Q8=Ayarlar!$A$33)</formula>
    </cfRule>
  </conditionalFormatting>
  <conditionalFormatting sqref="D8:H47">
    <cfRule type="expression" priority="5" dxfId="4">
      <formula>AND(ISNUMBER(D8),D8&lt;10)</formula>
    </cfRule>
  </conditionalFormatting>
  <conditionalFormatting sqref="J8:N47">
    <cfRule type="expression" priority="6" dxfId="4">
      <formula>AND(ISNUMBER(J8),J8&lt;10)</formula>
    </cfRule>
  </conditionalFormatting>
  <dataValidations count="1">
    <dataValidation sqref="D8:H47 J8:N47" showDropDown="0" showInputMessage="0" showErrorMessage="1" allowBlank="0" errorTitle="Geçersiz puan" error="Lütfen 0 ile 20 arasında tam sayı girin." type="whole" operator="between">
      <formula1>0</formula1>
      <formula2>20</formula2>
    </dataValidation>
  </dataValidations>
  <printOptions horizontalCentered="1"/>
  <pageMargins left="0.4" right="0.4" top="0.5" bottom="0.5" header="0.5" footer="0.5"/>
  <pageSetup orientation="landscape" paperSize="9" fitToHeight="0" fitToWidth="1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2026-10-08T00:05:58Z</dcterms:created>
  <dcterms:modified xsi:type="dcterms:W3CDTF">2026-10-08T00:05:58Z</dcterms:modified>
</cp:coreProperties>
</file>